
<file path=[Content_Types].xml><?xml version="1.0" encoding="utf-8"?>
<Types xmlns="http://schemas.openxmlformats.org/package/2006/content-types">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90" windowWidth="24240" windowHeight="12585" activeTab="8"/>
  </bookViews>
  <sheets>
    <sheet name="Informatii intocmire buget" sheetId="15" r:id="rId1"/>
    <sheet name="24.1." sheetId="16" r:id="rId2"/>
    <sheet name="24.1 parteneriat" sheetId="20" r:id="rId3"/>
    <sheet name="24.1.1" sheetId="22" r:id="rId4"/>
    <sheet name="24.1.2" sheetId="18" r:id="rId5"/>
    <sheet name="24.1.n" sheetId="21" r:id="rId6"/>
    <sheet name="24.2" sheetId="17" r:id="rId7"/>
    <sheet name="24.3.1" sheetId="3" r:id="rId8"/>
    <sheet name="24.4.1" sheetId="23" r:id="rId9"/>
  </sheets>
  <definedNames>
    <definedName name="_xlnm._FilterDatabase" localSheetId="1" hidden="1">'24.1.'!$A$5:$AH$42</definedName>
  </definedNames>
  <calcPr calcId="125725"/>
</workbook>
</file>

<file path=xl/calcChain.xml><?xml version="1.0" encoding="utf-8"?>
<calcChain xmlns="http://schemas.openxmlformats.org/spreadsheetml/2006/main">
  <c r="E40" i="17"/>
  <c r="E25"/>
  <c r="E27"/>
  <c r="I34" i="16"/>
  <c r="I33"/>
  <c r="D21" i="17"/>
  <c r="D25"/>
  <c r="F25" s="1"/>
  <c r="D27"/>
  <c r="E21"/>
  <c r="E11"/>
  <c r="C39"/>
  <c r="D37"/>
  <c r="E37" s="1"/>
  <c r="E39" s="1"/>
  <c r="J41" i="22"/>
  <c r="J40"/>
  <c r="J38"/>
  <c r="I38"/>
  <c r="H38"/>
  <c r="I37"/>
  <c r="I36"/>
  <c r="I39"/>
  <c r="H37"/>
  <c r="J37"/>
  <c r="H36"/>
  <c r="J35"/>
  <c r="I35"/>
  <c r="H35"/>
  <c r="J34"/>
  <c r="H34"/>
  <c r="I33"/>
  <c r="H33"/>
  <c r="J33"/>
  <c r="J32"/>
  <c r="H32"/>
  <c r="H31"/>
  <c r="J31"/>
  <c r="F31"/>
  <c r="I30"/>
  <c r="H30"/>
  <c r="J30"/>
  <c r="J29"/>
  <c r="I29"/>
  <c r="H29"/>
  <c r="J28"/>
  <c r="I28"/>
  <c r="H28"/>
  <c r="I27"/>
  <c r="J25"/>
  <c r="H25"/>
  <c r="I24"/>
  <c r="I26"/>
  <c r="H24"/>
  <c r="J24"/>
  <c r="H23"/>
  <c r="I23"/>
  <c r="I22"/>
  <c r="J20"/>
  <c r="J19"/>
  <c r="I19"/>
  <c r="H19"/>
  <c r="I18"/>
  <c r="I17"/>
  <c r="H18"/>
  <c r="J18"/>
  <c r="J17"/>
  <c r="H17"/>
  <c r="J16"/>
  <c r="I16"/>
  <c r="H16"/>
  <c r="I15"/>
  <c r="J15"/>
  <c r="H15"/>
  <c r="H14"/>
  <c r="H13"/>
  <c r="I13"/>
  <c r="I7"/>
  <c r="F12"/>
  <c r="H12"/>
  <c r="H11"/>
  <c r="I11" s="1"/>
  <c r="H10"/>
  <c r="I10" s="1"/>
  <c r="F10"/>
  <c r="H9"/>
  <c r="F9"/>
  <c r="J41" i="21"/>
  <c r="J40"/>
  <c r="I38"/>
  <c r="J38"/>
  <c r="H38"/>
  <c r="H37"/>
  <c r="J35"/>
  <c r="I35"/>
  <c r="H35"/>
  <c r="H34"/>
  <c r="J34"/>
  <c r="I33"/>
  <c r="J32"/>
  <c r="H32"/>
  <c r="F32"/>
  <c r="H31"/>
  <c r="J31"/>
  <c r="F31"/>
  <c r="I30"/>
  <c r="H30"/>
  <c r="J30"/>
  <c r="H29"/>
  <c r="I29"/>
  <c r="J25"/>
  <c r="H25"/>
  <c r="I24"/>
  <c r="H24"/>
  <c r="H23"/>
  <c r="J20"/>
  <c r="J19"/>
  <c r="I19"/>
  <c r="H19"/>
  <c r="I18"/>
  <c r="J18"/>
  <c r="H18"/>
  <c r="H17"/>
  <c r="H16"/>
  <c r="I16"/>
  <c r="J15"/>
  <c r="I15"/>
  <c r="H15"/>
  <c r="I14"/>
  <c r="J14"/>
  <c r="H14"/>
  <c r="H13"/>
  <c r="F11"/>
  <c r="H11"/>
  <c r="F10"/>
  <c r="H10"/>
  <c r="F9"/>
  <c r="H9"/>
  <c r="H32" i="18"/>
  <c r="F32"/>
  <c r="F31"/>
  <c r="I17"/>
  <c r="J17"/>
  <c r="H17"/>
  <c r="F11"/>
  <c r="F10"/>
  <c r="F9"/>
  <c r="F12" i="16"/>
  <c r="F10"/>
  <c r="F9"/>
  <c r="F31"/>
  <c r="H13" i="18"/>
  <c r="I13"/>
  <c r="H13" i="16"/>
  <c r="I13" s="1"/>
  <c r="J13" s="1"/>
  <c r="J41" i="18"/>
  <c r="J40"/>
  <c r="H38"/>
  <c r="H37"/>
  <c r="H35"/>
  <c r="I35"/>
  <c r="I33"/>
  <c r="J32"/>
  <c r="H31"/>
  <c r="I30"/>
  <c r="I29"/>
  <c r="H29"/>
  <c r="J29"/>
  <c r="H25"/>
  <c r="H24"/>
  <c r="J24"/>
  <c r="I24"/>
  <c r="H23"/>
  <c r="I23"/>
  <c r="J23"/>
  <c r="J20"/>
  <c r="H19"/>
  <c r="H18"/>
  <c r="H16"/>
  <c r="I16"/>
  <c r="I15"/>
  <c r="I14"/>
  <c r="H15"/>
  <c r="H14"/>
  <c r="H11"/>
  <c r="H10"/>
  <c r="H9"/>
  <c r="J41" i="16"/>
  <c r="J40"/>
  <c r="J20"/>
  <c r="I24"/>
  <c r="I30"/>
  <c r="H32"/>
  <c r="J32" s="1"/>
  <c r="H18"/>
  <c r="H17" s="1"/>
  <c r="D14" i="17" s="1"/>
  <c r="H10" i="16"/>
  <c r="H11"/>
  <c r="I11" s="1"/>
  <c r="H12"/>
  <c r="I12" s="1"/>
  <c r="J12" s="1"/>
  <c r="H38"/>
  <c r="I38" s="1"/>
  <c r="J38" s="1"/>
  <c r="H35"/>
  <c r="I35" s="1"/>
  <c r="J35" s="1"/>
  <c r="H31"/>
  <c r="H29"/>
  <c r="H28" s="1"/>
  <c r="H19"/>
  <c r="I19" s="1"/>
  <c r="E17" i="17" s="1"/>
  <c r="H16" i="16"/>
  <c r="D19" i="17" s="1"/>
  <c r="H25" i="16"/>
  <c r="H24" s="1"/>
  <c r="H23"/>
  <c r="I23" s="1"/>
  <c r="E10" i="17" s="1"/>
  <c r="H15" i="16"/>
  <c r="H14" s="1"/>
  <c r="D13" i="17" s="1"/>
  <c r="D32" s="1"/>
  <c r="H9" i="16"/>
  <c r="I9" s="1"/>
  <c r="J9" s="1"/>
  <c r="I19" i="18"/>
  <c r="H22"/>
  <c r="J19"/>
  <c r="I46" i="20"/>
  <c r="H46"/>
  <c r="J46"/>
  <c r="J31" i="18"/>
  <c r="H26"/>
  <c r="H36"/>
  <c r="I37"/>
  <c r="J37"/>
  <c r="J16"/>
  <c r="J25"/>
  <c r="I38"/>
  <c r="J38"/>
  <c r="I10" i="16"/>
  <c r="I7" i="18"/>
  <c r="J13"/>
  <c r="J36"/>
  <c r="J14"/>
  <c r="I36"/>
  <c r="I18"/>
  <c r="I22"/>
  <c r="J22"/>
  <c r="J35"/>
  <c r="J15"/>
  <c r="H30"/>
  <c r="J30"/>
  <c r="H34"/>
  <c r="H28"/>
  <c r="I11"/>
  <c r="J11"/>
  <c r="I10"/>
  <c r="J10"/>
  <c r="H33"/>
  <c r="J34"/>
  <c r="H27"/>
  <c r="J27"/>
  <c r="J28"/>
  <c r="I28"/>
  <c r="I27"/>
  <c r="I21"/>
  <c r="I26"/>
  <c r="J26"/>
  <c r="J18"/>
  <c r="I39"/>
  <c r="J33"/>
  <c r="H39"/>
  <c r="J39"/>
  <c r="I42"/>
  <c r="I9"/>
  <c r="J9"/>
  <c r="H8"/>
  <c r="H7"/>
  <c r="J7"/>
  <c r="J21"/>
  <c r="H21"/>
  <c r="H42"/>
  <c r="J42"/>
  <c r="J8"/>
  <c r="I12" i="22"/>
  <c r="J12"/>
  <c r="J14"/>
  <c r="I21"/>
  <c r="I42"/>
  <c r="I14"/>
  <c r="H27"/>
  <c r="J27"/>
  <c r="J13"/>
  <c r="J23"/>
  <c r="J36"/>
  <c r="H22"/>
  <c r="I11" i="21"/>
  <c r="J11"/>
  <c r="I10"/>
  <c r="J10"/>
  <c r="J17"/>
  <c r="I9"/>
  <c r="J9"/>
  <c r="H8"/>
  <c r="J23"/>
  <c r="I26"/>
  <c r="I13"/>
  <c r="I7"/>
  <c r="I21"/>
  <c r="I17"/>
  <c r="H22"/>
  <c r="I23"/>
  <c r="I22"/>
  <c r="J24"/>
  <c r="H33"/>
  <c r="J33"/>
  <c r="H36"/>
  <c r="I37"/>
  <c r="I36"/>
  <c r="J16"/>
  <c r="J29"/>
  <c r="H28"/>
  <c r="J22" i="22"/>
  <c r="H26"/>
  <c r="J26"/>
  <c r="H39"/>
  <c r="J39"/>
  <c r="I42" i="21"/>
  <c r="J8"/>
  <c r="H7"/>
  <c r="I28"/>
  <c r="I27"/>
  <c r="H27"/>
  <c r="J27"/>
  <c r="J28"/>
  <c r="J36"/>
  <c r="J22"/>
  <c r="H26"/>
  <c r="J26"/>
  <c r="J13"/>
  <c r="I39"/>
  <c r="J37"/>
  <c r="J7"/>
  <c r="J21"/>
  <c r="H21"/>
  <c r="H42"/>
  <c r="J42"/>
  <c r="H39"/>
  <c r="J39"/>
  <c r="D39" i="17" l="1"/>
  <c r="F21"/>
  <c r="F27"/>
  <c r="D17"/>
  <c r="F17" s="1"/>
  <c r="D12"/>
  <c r="E12"/>
  <c r="I29" i="16"/>
  <c r="J29" s="1"/>
  <c r="H22"/>
  <c r="D10" i="17"/>
  <c r="F10" s="1"/>
  <c r="H34" i="16"/>
  <c r="I18"/>
  <c r="I17" s="1"/>
  <c r="E14" i="17" s="1"/>
  <c r="F14" s="1"/>
  <c r="H30" i="16"/>
  <c r="J30" s="1"/>
  <c r="H37"/>
  <c r="I7"/>
  <c r="J31"/>
  <c r="H26"/>
  <c r="J24"/>
  <c r="I22"/>
  <c r="J23"/>
  <c r="J19"/>
  <c r="I28"/>
  <c r="I27" s="1"/>
  <c r="J25"/>
  <c r="I15"/>
  <c r="I16"/>
  <c r="J10"/>
  <c r="H8"/>
  <c r="J11"/>
  <c r="J11" i="22"/>
  <c r="H8"/>
  <c r="H7" s="1"/>
  <c r="J10"/>
  <c r="J9"/>
  <c r="I9"/>
  <c r="F12" i="17" l="1"/>
  <c r="J16" i="16"/>
  <c r="E19" i="17"/>
  <c r="F19" s="1"/>
  <c r="J22" i="16"/>
  <c r="J8"/>
  <c r="D11" i="17"/>
  <c r="F11" s="1"/>
  <c r="J34" i="16"/>
  <c r="H33"/>
  <c r="J33" s="1"/>
  <c r="H27"/>
  <c r="J27" s="1"/>
  <c r="J18"/>
  <c r="J17" s="1"/>
  <c r="H36"/>
  <c r="I37"/>
  <c r="I36" s="1"/>
  <c r="I39" s="1"/>
  <c r="H7"/>
  <c r="J7" s="1"/>
  <c r="I14"/>
  <c r="E13" i="17" s="1"/>
  <c r="J15" i="16"/>
  <c r="I26"/>
  <c r="J26" s="1"/>
  <c r="J28"/>
  <c r="J8" i="22"/>
  <c r="J7"/>
  <c r="J21" s="1"/>
  <c r="H21"/>
  <c r="H42" s="1"/>
  <c r="J42" s="1"/>
  <c r="E32" i="17" l="1"/>
  <c r="F13"/>
  <c r="F32" s="1"/>
  <c r="H39" i="16"/>
  <c r="H21"/>
  <c r="H42" s="1"/>
  <c r="D30" i="17" s="1"/>
  <c r="J37" i="16"/>
  <c r="J39"/>
  <c r="J36"/>
  <c r="J14"/>
  <c r="J21" s="1"/>
  <c r="I21"/>
  <c r="I42" s="1"/>
  <c r="E30" i="17" s="1"/>
  <c r="D40" s="1"/>
  <c r="F30" l="1"/>
  <c r="C40"/>
  <c r="J42" i="16"/>
</calcChain>
</file>

<file path=xl/sharedStrings.xml><?xml version="1.0" encoding="utf-8"?>
<sst xmlns="http://schemas.openxmlformats.org/spreadsheetml/2006/main" count="874" uniqueCount="265">
  <si>
    <t xml:space="preserve">  TVA</t>
  </si>
  <si>
    <t>- manager de proiect</t>
  </si>
  <si>
    <t>- consilier juridic</t>
  </si>
  <si>
    <t>pachet</t>
  </si>
  <si>
    <t>Descrierea activității</t>
  </si>
  <si>
    <t>eveniment</t>
  </si>
  <si>
    <t>*</t>
  </si>
  <si>
    <t xml:space="preserve">Valoarea eligibilă  a proiectului se compune din valoarea cheltuielilor eligibile și  cheltuiala cu taxa pe valoarea adăugată nedeductibilă, potrivit legii, și nerecuperabilă  </t>
  </si>
  <si>
    <t>**</t>
  </si>
  <si>
    <t>Valoarea eligibilă  a proiectului se compune  din valoarea cheltuielilor eligibile făra  taxa pe valoarea adăugată în cazul în care aceasta este deductibilă și recuperabilă</t>
  </si>
  <si>
    <t>NR. CRT.</t>
  </si>
  <si>
    <t>SURSE DE FINANŢARE</t>
  </si>
  <si>
    <t>VALOARE</t>
  </si>
  <si>
    <t>FORMULA DE CALCUL</t>
  </si>
  <si>
    <t xml:space="preserve">Valoarea totală a proiectului
</t>
  </si>
  <si>
    <t>se obține prin însumarea nr. crt 2 cu 3</t>
  </si>
  <si>
    <t>Valoarea neeligibilă a proiectului</t>
  </si>
  <si>
    <t xml:space="preserve">Valoarea eligibilă a proiectului
</t>
  </si>
  <si>
    <t>Asistenţă financiară nerambursabilă solicitată</t>
  </si>
  <si>
    <t>se obține prin însumarea nr. crt 4.1 cu 4.2</t>
  </si>
  <si>
    <t>4.1</t>
  </si>
  <si>
    <t xml:space="preserve">regiunea mai dezvoltată </t>
  </si>
  <si>
    <t>4.2</t>
  </si>
  <si>
    <t xml:space="preserve">regiunea mai puțin dezvoltată </t>
  </si>
  <si>
    <t>Contribuţia solicitantului</t>
  </si>
  <si>
    <t>se obține prin însumarea nr. crt 5.1 cu 5.2</t>
  </si>
  <si>
    <t>5.1</t>
  </si>
  <si>
    <t>5.2</t>
  </si>
  <si>
    <r>
      <t>1.Valoarea totală a proiectului se compune din valoarea cheltuielilor eligibile  fără  TVA  la care se adaugă cheltuiala cu taxa pe valoarea adăugată nedeductibilă, potrivit legii, și nerecuperabilă</t>
    </r>
    <r>
      <rPr>
        <i/>
        <sz val="10"/>
        <color indexed="8"/>
        <rFont val="Trebuchet MS"/>
        <family val="2"/>
      </rPr>
      <t xml:space="preserve"> și valoarea cheltuielilor neeligibile </t>
    </r>
  </si>
  <si>
    <r>
      <t>2.Valoarea eligibilă  a proiectului se compune din valoarea cheltuielilor eligibile inclusiv  cheltuiala cu taxa pe valoarea adăugată nedeductibilă, potrivit legii, și nerecuperabilă</t>
    </r>
    <r>
      <rPr>
        <i/>
        <sz val="10"/>
        <color indexed="8"/>
        <rFont val="Trebuchet MS"/>
        <family val="2"/>
      </rPr>
      <t xml:space="preserve">  sau numai din valoarea cheltuielilor eligibile făra  taxa pe valoarea adăugată în cazul în care aceasta este recuperabilă</t>
    </r>
  </si>
  <si>
    <t>Nr. ctr.</t>
  </si>
  <si>
    <t>Valoare totală (fara TVA)</t>
  </si>
  <si>
    <t>Valoare TVA</t>
  </si>
  <si>
    <t>4=2+3***</t>
  </si>
  <si>
    <t>NOTĂ:</t>
  </si>
  <si>
    <t>1 Pentru categoriile de cheltuieli la care au fost stabilite limite, se va respecta procentul maxim stabilit  în Ghidul solicitantului</t>
  </si>
  <si>
    <t>2 Cota de TVA aplicată pentru ficare categorie de cheltuieli va respecta procentul prevăzut în Codul Fiscal</t>
  </si>
  <si>
    <t>3. Valorile se vor completa cu 2 zecimale.</t>
  </si>
  <si>
    <t>***</t>
  </si>
  <si>
    <t>BUGET</t>
  </si>
  <si>
    <t>Dimensiune</t>
  </si>
  <si>
    <t>Denumire
dimensiune</t>
  </si>
  <si>
    <t>Cod</t>
  </si>
  <si>
    <t>Denumire
cod</t>
  </si>
  <si>
    <t>Categoria de regiune</t>
  </si>
  <si>
    <t>Domeniul de interventie</t>
  </si>
  <si>
    <t>Investiții în capacitatea instituțională și în eficiența administrațiilor și a serviciilor publice la nivel național, regional și local, în perspectiva realizării de reforme, a unei mai bune legiferări și a bunei guvernanțe</t>
  </si>
  <si>
    <t>mai dezvoltată</t>
  </si>
  <si>
    <t>mai puțin dezvoltată</t>
  </si>
  <si>
    <t>Forma de finantare</t>
  </si>
  <si>
    <t>Grant nerambursabil</t>
  </si>
  <si>
    <t>Tipul teritoriului</t>
  </si>
  <si>
    <t>Nu se aplica</t>
  </si>
  <si>
    <t>Mecanismele teritoriale de furnizare</t>
  </si>
  <si>
    <t>Tema secundara FSE*</t>
  </si>
  <si>
    <t>Sprijinirea tranziției către o economie cu emisii scăzute de dioxid de carbon și eficientă din punctul de vedere al utilizării resurselor</t>
  </si>
  <si>
    <t>Inovare socială</t>
  </si>
  <si>
    <t>Valoare totală  cheltuieli neeligibile</t>
  </si>
  <si>
    <t>luna</t>
  </si>
  <si>
    <t>ora</t>
  </si>
  <si>
    <t>Valoare totală
fară TVA</t>
  </si>
  <si>
    <t xml:space="preserve">Valoare totală eligibilă </t>
  </si>
  <si>
    <t>= valoarea eligibila a proiectului * 19,36/100 * 80/100</t>
  </si>
  <si>
    <t>'=valoarea eligibila a proiectului * 80,64/100*  85/100</t>
  </si>
  <si>
    <t>=valoarea eligibila a proiectului * 19,36/100 * 80/100</t>
  </si>
  <si>
    <t>7=5*6</t>
  </si>
  <si>
    <t>=valoarea eligibilă a proiectului * 19,36% *  80%</t>
  </si>
  <si>
    <t xml:space="preserve">'=valoarea eligibilă a proiectului * 80,64%* 85% </t>
  </si>
  <si>
    <t>'=valoarea eligibilă a proiectului * 19,36% *20%</t>
  </si>
  <si>
    <t>'=valoarea eligibilă a proiectului * 80,64%* 15%</t>
  </si>
  <si>
    <t>exemplu: în cazul în care se va achiziționa un automobil electric, valoarea acestuia reprezintă contribuția estimată la acest tip de intervenție, urmând a fi defalcată pe cele două tipuri de regiuni.</t>
  </si>
  <si>
    <t>cheltuieli cu servicii</t>
  </si>
  <si>
    <t>cheltuieli pentru organizarea de evenimente</t>
  </si>
  <si>
    <t>cheltuieli cu servicii pentru derularea activităților proiectului</t>
  </si>
  <si>
    <t>cheltuieli pentru consultanta si expertiza</t>
  </si>
  <si>
    <t>cheltuieli de leasing</t>
  </si>
  <si>
    <t>cheltuieli de leasing fără achiziție</t>
  </si>
  <si>
    <t>cheltuieli de leasing cu achiziție</t>
  </si>
  <si>
    <t>cheltuieli cu achiziția de mijloace de transport</t>
  </si>
  <si>
    <t>cheltuieli cu achiziția de mijloace de transport indispensabile pentru atingerea obiectivului operatiunii</t>
  </si>
  <si>
    <t>cheltuieli de informare, comunicare și publicitate</t>
  </si>
  <si>
    <t>cheltuieli salariale cu echipa de management proiect</t>
  </si>
  <si>
    <t>cheltuieli generale de administratie</t>
  </si>
  <si>
    <t>cheltuieli cu achiziția de active fixe corporale, altele decât terenuri și imobile, obiecte de inventar, furnituri de birou, materiale consumabile</t>
  </si>
  <si>
    <t>cheltuieli cu achiziția de active necorporale</t>
  </si>
  <si>
    <t>cheltuieli salariale</t>
  </si>
  <si>
    <t>onorarii/venituri asimilate salariilor pentru experti proprii/cooptati</t>
  </si>
  <si>
    <t>cheltuieli salariale cu personalul implicat in implementarea proiectului</t>
  </si>
  <si>
    <t>cheltuieli cu deplasarea </t>
  </si>
  <si>
    <t>cheltuieli cu deplasarea pentru personal propriu și experti implicati in implementarea proiectului</t>
  </si>
  <si>
    <t>cheltuieli cu deplasarea</t>
  </si>
  <si>
    <t>cheltuieli de tip FEDR</t>
  </si>
  <si>
    <t>Nr.crt</t>
  </si>
  <si>
    <t>Categorie de cheltuieli</t>
  </si>
  <si>
    <t>Subcategorie de cheltuieli</t>
  </si>
  <si>
    <t>Informații utile</t>
  </si>
  <si>
    <t xml:space="preserve">se vor bugeta costurile aferente achiziției de  licențe și software  pentru echipamentele informatice necesare desfășurării exclusiv activităților echipei de implementare a proiectului.                  </t>
  </si>
  <si>
    <t xml:space="preserve"> rate de leasing aferente unui contract care nu include opțiunea de achiziționare a bunului</t>
  </si>
  <si>
    <t xml:space="preserve"> Cheltuieli  ce pot fi incluse :</t>
  </si>
  <si>
    <t xml:space="preserve"> rate de leasing aferente unui contract care include opțiunea de achiziționare a bunului</t>
  </si>
  <si>
    <t xml:space="preserve">la stabilirea costurilor pentru achiziția de autovehicule sau alte mijloace de transport indispensabile implementării proiectului, indiferent de modalitatea de dobândire a acestora (cumpărare sau exprimarea opțiunii de cumpărare la finalul leasingului, în perioada de implementare a proiectului) se va ține cont de limita stabilită prin H.G. nr. 399/2015, respectiv  15.000 euro fără TVA pentru fiecare autovehicul sau alt mijloc de transport.               </t>
  </si>
  <si>
    <t>cheltuieli de deplasare pentru personal propriu și transport de bunuri</t>
  </si>
  <si>
    <t>deplasarea echipei de management a proiectului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</si>
  <si>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licențe și software  </t>
  </si>
  <si>
    <t xml:space="preserve">costurile cu experții proprii (angajați ai beneficiarului - în sau în afara organigramei) și/sau experți cooptați pentru derularea activităților aferente proiectului (alții decât cei care sunt implicați în activitatea de management de proiect și nu pentru activitatea de management de proiect), în baza unui contract încheiat conform prevederilor Codului civil/Codului muncii/Legii nr.8/1996.  </t>
  </si>
  <si>
    <t>cheltuieli pentru:  
•elaborarea, producţia și distribuțiamaterialelor publicitare şi de informare  precum și a celor cu difuzarea în mass-media;
• închirierea spaţiului de antenă pentru campanii de mediatizare şi conştientizare;
• conceperea, dezvoltarea/adaptarea de pagini web, achiziţia, înregistrarea şi închirierea domeniului;
• organizararea de evenimente pentru promovarea proiectului(de ex: conferință de diseminare a rezultatelor proiectului).</t>
  </si>
  <si>
    <t>Activităţi/Cheltuieli</t>
  </si>
  <si>
    <t>cheltuielii</t>
  </si>
  <si>
    <t>Achiziţie</t>
  </si>
  <si>
    <t>U.M.</t>
  </si>
  <si>
    <t>Cantitate</t>
  </si>
  <si>
    <t>(fără TVA)</t>
  </si>
  <si>
    <t>[LEI]</t>
  </si>
  <si>
    <t>Eligibile</t>
  </si>
  <si>
    <t>TVA eligibile</t>
  </si>
  <si>
    <t>Neeligibile</t>
  </si>
  <si>
    <t>TVA neeligibile</t>
  </si>
  <si>
    <t>Total eligibile</t>
  </si>
  <si>
    <t>Total eligibile </t>
  </si>
  <si>
    <t>Less [LEI]</t>
  </si>
  <si>
    <t>More [LEI]</t>
  </si>
  <si>
    <t>Public</t>
  </si>
  <si>
    <t>Public </t>
  </si>
  <si>
    <t>Nerambursabil</t>
  </si>
  <si>
    <t>Nerambursabil </t>
  </si>
  <si>
    <t>UE</t>
  </si>
  <si>
    <t>UE </t>
  </si>
  <si>
    <t>Contribuţie proprie</t>
  </si>
  <si>
    <t>Contribuţie proprie </t>
  </si>
  <si>
    <t>Buget de stat</t>
  </si>
  <si>
    <t>Buget de stat </t>
  </si>
  <si>
    <t>Intensitatea</t>
  </si>
  <si>
    <t>intervenției </t>
  </si>
  <si>
    <t>(%)</t>
  </si>
  <si>
    <t>Justificare calcul buget eligibil </t>
  </si>
  <si>
    <t>Management de proiect</t>
  </si>
  <si>
    <t>atunci când este diferit de bugetul total este mai mare decât cel eligibil</t>
  </si>
  <si>
    <t>Rezultat de proiect</t>
  </si>
  <si>
    <t>5=3+4* sau 5=3**</t>
  </si>
  <si>
    <t>Total A (1+......+11)</t>
  </si>
  <si>
    <t>n/a</t>
  </si>
  <si>
    <t>Informare și publicitate</t>
  </si>
  <si>
    <t>.....</t>
  </si>
  <si>
    <t>Rezultatul 1</t>
  </si>
  <si>
    <t>Organizare conferință de prezentare/ închidere proiect;  servicii organizare conferință: cost închiriere sală și dotări - 7000 lei, servicii transport 42 pers * 450 lei;  1 noapte cazare * 250 lei * 42 persoane; pauză de lucru tip cafea * 5 lei * 60 pers; pauză de lucru tip dejun * 50 lei *60 de persoane; gestionare eveniment - 2500 lei.)</t>
  </si>
  <si>
    <t>Organizare eveniment lansare/finalizare proiect</t>
  </si>
  <si>
    <t>serviciu</t>
  </si>
  <si>
    <t>se estimează ca vor lucra 4 experti x500 lei/zi x 100 zile</t>
  </si>
  <si>
    <t>Realizarea unui studiu privind ...</t>
  </si>
  <si>
    <t>se vor organiza 5 conferinte regionale de diseminare in privinta noilor metodologii de derulare a programelor nationale (100 participanti/conferinta x 2 zile X 1000 lei).</t>
  </si>
  <si>
    <t>se va organiza o vizita de studiu pentru 5 persoane, 5 zile,intr-un stat UEx5000 lei/pers</t>
  </si>
  <si>
    <t>Organizarea conferintelor regionale</t>
  </si>
  <si>
    <t>Organizare vizita studiu</t>
  </si>
  <si>
    <t>Total rezultat 1</t>
  </si>
  <si>
    <t>Achizitionare materiale informare pentru promovare proiect</t>
  </si>
  <si>
    <t>Total informare si publicitate</t>
  </si>
  <si>
    <t>...</t>
  </si>
  <si>
    <t>Rezultat 2</t>
  </si>
  <si>
    <t>Total proiect</t>
  </si>
  <si>
    <t>Total management proiect</t>
  </si>
  <si>
    <t>materiale consumabile 1000lei/luna</t>
  </si>
  <si>
    <t>abonamente/carburanti/chirii.etcXestimat/luna</t>
  </si>
  <si>
    <t>Preţ unitar(fără TVA) lei</t>
  </si>
  <si>
    <t>Valoare totală(fără TVA) lei</t>
  </si>
  <si>
    <t>9=7+9* sau 9=7**</t>
  </si>
  <si>
    <t>Documente justificative</t>
  </si>
  <si>
    <t>Beneficiar(Lider parteneriat)</t>
  </si>
  <si>
    <t>Partener</t>
  </si>
  <si>
    <t>15=13+14* sau 15=13**</t>
  </si>
  <si>
    <t>21=19+20* sau 21=19**</t>
  </si>
  <si>
    <t>4=10+16</t>
  </si>
  <si>
    <t>5=11+17</t>
  </si>
  <si>
    <t>estimat nr persoanexdeplasarixcost deplasare/proiect(similar randul 26)</t>
  </si>
  <si>
    <t xml:space="preserve">achizitionarea de obiecte promotionale(justificate similar randul 26) </t>
  </si>
  <si>
    <t xml:space="preserve">Cheltuielile pentru servicii informatice şi de comunicaţii: dezvoltare, întreţinere, actualizare aplicaţii informatice, configurare și implementare baze de date, migrare și integrare structuri de date existente, dezvoltare website/portal </t>
  </si>
  <si>
    <t>cheltuieli cu achiziția de mijloace de transport pentru managementul operațiunii</t>
  </si>
  <si>
    <t>achiziţia de bunuri și materiale de natura obiectelor de inventar
materiale consumabile inclusiv  produse/auxiliare necesare  pentru o reuniuni de lucru /evenimente - altele decat cele necesare managementului de proiect</t>
  </si>
  <si>
    <t>cheltuieli de deplasarea pentru personal propriu și experti implicati in implementarea proiectului,  - alte persoane decat cele implicate în managementul de proiect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</si>
  <si>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 plata utilităţilor: energie termică, energie electrică, apă, canalizare, salubritate, gaze naturale.        
• telefon, fax, servicii poştale, curierat rapid şi reţele de comunicaţii.
• achiziţionarea materialelor şi serviciilor de întreţinere a sediului.
• serviciile de instalare, întreţinere şi reparaţii echipamente, cu excepţia celor informatice şi de comunicaţii.
• serviciile de întreţinere şi reparaţii mijloace de transport.  
• achiziţionarea carburanţilor, lubrifianţilor şi consumabilelor pentru mijloacele de transport.
• arhivare.
• plata salariilor pentru personalul administrativ.
• inchirierea sediului, instalaţiilor, echipamentelor, mobilierului, efectuate în ansamblu sau separat destinate activităţii zilnice a beneficiarului.
• servicii de pază/de administrare /salubrizare/igienizare a spațiului alocat proiectului
• Cheltuielile privind plata primelor de asigurare pentru clădiri, spaţii, instalaţii, mobilier, mijloace de transport şi echipamente, dacă bunurile respective sunt în proprietatea beneficiarului şi nu au fost achiziţionate din fonduri nerambursabile acordate de Uniunea Europeană şi dacă asigurarea acestora contribuie la realizarea obiectivului proiectului.
• Costurile aferente asigurării de răspundere civilă auto (RCA), rovinete, taxe de înmatriculare, taxa de mediu, pentru mijloacele de transport utilizate în scopul proiectului.
</t>
  </si>
  <si>
    <t xml:space="preserve"> Cheltuieli cu taxe/abonamente/cotizații/acorduri/ autorizații necesare pentru implementarea proiectului</t>
  </si>
  <si>
    <t>cheltuieli cu taxe/abonamente/cotizații/acorduri/ autorizații necesare pentru implementarea proiectului</t>
  </si>
  <si>
    <t xml:space="preserve"> -Cheltuielile pentru achiziţia de publicaţii/abonamente la publicaţii, cărţi relevante pentru obiectul de activitate al beneficiarului, în format tipărit şi/sau electronic, precum şi cotizaţiile pentru participarea la asociaţii.
-Cheltuielile  efectuate in scopul obtinerii certificatului digital pentru accesarea MySMIS</t>
  </si>
  <si>
    <t>cheltuieli de deplasare pentru deplasarea pentru grupul țintă
• Cheltuieli pentru cazare;
• Cheltuieli cu diurna
• Cheltuieli pentru transportul persoanelor (inclusiv transportul efectuat cu mijloacele de transport în comun sau taxi, la şi de la aeroport, gară, autogară sau port şi locul delegării ori locul de cazare, precum şi transportul efectuat pe distanţa dintre locul de cazare şi locul delegării);
• Taxe şi asigurări de călătorie și asigurări medicale aferente deplasării</t>
  </si>
  <si>
    <t xml:space="preserve">În această categorie se includ:
• cheltuieli ce fac obiectul unor contracte de prestări servicii privind organizarea/participarea la evenimente de genul conferinţe, cursuri de instruire, seminarii, mese rotunde, ateliere de lucru, activități transnaționale etc., pentru membrii echipei de implementare, experți proprii, experți cooptați, persoanele aferente grupului țintă și alte persoane care participă/contribuie la implementarea proiectului.
Serviciile furnizate de prestatorul de servicii pot include următoarele tipuri de cheltuieli,iar bugetarea se realizează ținând cont de durata estimată a evenimentului:
o cheltuieli de deplasare( cazare, masă/diurnă, transport); 
o taxe şi asigurări de călătorie;
o asigurări medicale;
o închiriere sală, echipamente/dotări;
o  onorarii aferente lectorilor/moderatorilor/vorbitorilor cheie in cadrul unui eveniment, precum și persoane care participă/contribuie la realizarea evenimentului;
o  servicii de traducere şi interpretariat aferente activităţilor realizate;
o  tipărire/multiplicare materiale;
o taxe de participare; </t>
  </si>
  <si>
    <t>cheltuieli cu servicii IT, de dezvoltare/actualizare aplicații, configurare baze de date, migrare structuri de date etc.</t>
  </si>
  <si>
    <t>Activităţi/Subactivități - Cheltuieli</t>
  </si>
  <si>
    <t>Descrierea subactivității</t>
  </si>
  <si>
    <t>24.1 DETALIEREA COSTURILOR PROIECTULUI PE REZULTATE ȘI ACTIVITĂȚI (pentru proiecte implementate in parteneriat)</t>
  </si>
  <si>
    <t xml:space="preserve">24.1 DETALIEREA COSTURILOR PROIECTULUI PE REZULTATE ȘI ACTIVITĂȚI </t>
  </si>
  <si>
    <t xml:space="preserve">cheltuieli aferente managementului de proiect </t>
  </si>
  <si>
    <t>- responsabil financiar</t>
  </si>
  <si>
    <t>- responsabil achizitii publice</t>
  </si>
  <si>
    <t>- asistent manager de proiect</t>
  </si>
  <si>
    <t>Denumire cheltuială</t>
  </si>
  <si>
    <t xml:space="preserve"> la stabilirea costurilor  cu ratele de leasing operațional, se va ține cont de limita impusă prin ghidul solicitantului ( 15.000 euro fără TVA, pentru fiecare mijloc de transport necesar proiectului).       </t>
  </si>
  <si>
    <t>cheltuieli  salarii si deplasari echipa de management a proiectului</t>
  </si>
  <si>
    <t xml:space="preserve">Vă rugăm să aveți în vedere următoarele aspecte atunci cand bugetați costuri la acest capitol:                                                                         
1.În această categorie de cheltuieli se încadrează mijloacele fixe, echipamentele de calcul și echipamentele periferice de calcul, mobilierul și aparatura birotică, necesare echipei de management pentru implementarea bugetului.  Numărul echipamentelor nu poate depăși numărul membrilor echipei de management. Se vor bugeta costuri aferente echipamentelor/perifericelor de calcul numai în cazul în care sunt absolut necesare desfășurării activității echipei de management și dacă membrii acesteia  nu beneficiază de echipament de calcul/ periferice ; 
2.Costurile bugetate la aceasta linie bugetară sunt cheltuieli de tip FEDR.
                                                         </t>
  </si>
  <si>
    <t xml:space="preserve">
În această subcategorie se vor bugeta numai costurile aferente materialelor consumabile necesare desfășurării activității de management a proiectului.</t>
  </si>
  <si>
    <t>Vă rugăm sa aveti in vedere urmatoarele aspecte atunci cand bugetati costuri la acest capitol:  
1.  La stabilirea costurilor serviciilor de comunicaţii și date (telefonie, internet, servicii poştale şi de curierat) alocate exclusiv proiectului se va ține cont de liniile de telefonie fixă/mobilă/internet care vor fi folosite pentru efectuarea convorbirilor/transferului de date în vederea derulării activităţilor din proiect pe toată perioada de implementare. 
2. costurile utilităţilor aferente spațiului utilizat pentru desfășurarea activităților proiectului (energia electrică, apă, canalizare, salubritate, energie termică, gaze naturale)se vor calcula astfel:
% gradul de utilizare a spaţiului în cadrul proiectului x % din timpul de folosire a spaţiului pentru proiect = % de repartizare a cheltuielilor pe proiect
% gradul de utilizare a spaţiului = spaţiu folosit pentru proiect / total spaţiu x 100
% din timpul de folosire a spaţiului = timpul de folosire a spaţiului pentru proiect / total timp x 100)
Costurile estimate la acest capitol nu trebuie să  depășească limitele prevăzute în ghidul solicitantului. La stabilirea costurilor pentru închirierea de sedii pentru managementul proiectului sau închirierea de spații se va ține cont de gradul de utilizare a spațiului (gradul de utilizare a spaţiului % = spaţiu folosit pentru proiect / total spaţiu x 100) în cadrul proiectului proiectului și de perioada de implementare a proiectului;3. la stabilirea costurilor pentru combustibilul necesar mijloacelor de transport utilizate în scopul proiectului se va ține cont de  consumul mediu lunar de combustibil prevăzut în normativele proprii,  în lipsa normativelor proprii, consumul mediu este considerat 7,5 litri carburant la 100 km parcurşi, conform prevederilor O.G nr.80/2001.</t>
  </si>
  <si>
    <t xml:space="preserve">
Se pot bugeta pentru personalul implicat în managementul proiectului doar costurile cu resursele umane ( existente în instituția beneficiarului/ angajate în afara organigramei  - pentru beneficiari publici, angajate în cadrul organizației sau care pot fi angajate - pentru beneficiarii privați), exclusiv în baza unui raport juridic de muncă și/sau contract individual de muncă.                                                                                                                                                                                                      
O persoana nominalizată în echipa de management a proiectului care își desfășoară activitatea în baza unui raport juridic de muncă/contract individual de muncă nu poate avea în același timp și  un contract individual de muncă  pentru implementarea unor activități aferente proiectului (o persoană care are o anumită funcție în cadrul echipei de management a proiectului nu poate fi angajată, indiferent de forma juridică a contractului, să presteze o altă activitate în cadrul proiectului respectiv). 
                                                                                                                                                                                                                                                                                                                                                                                                            Costurile salariale  se vor stabili proporțional cu timpul alocat pentru realizarea activităților managementului de proiect, iar  calculul se va face astfel:  nr. de luni ce vor fi lucrate efectiv  *cu nr. de ore estimat a se lucra efectiv/lună *cu costul orar, cu respectarea prevederilor legale incidente tipului de raport/contract  și a plafonului maximal prevazut în ghidul solicitantului pentru categoriile de personal cărora nu li se aplică prevederile art.34 alin.1 din Legea 284/2010.Pentru persoanele care fac parte din echipa de management a proiectului angajate în baza unui raport juridic de muncă/contract individual de muncă, sunt eligibile inclusiv cheltuielile cu concediul de odihnă corespunzător timpului efectiv lucrat pentru proiect, cu respectarea prevederilor Codului Muncii şi a legislaţiei naţionale aplicabile și zilele pentru care indemnizația pentru incapacitate temporară de muncă a salariaţilor este suportată de angajator.
Costurile estimate la acest capitol nu trebuie să  depășească limitele prevăzute în ghidul solicitantului.</t>
  </si>
  <si>
    <t xml:space="preserve">1.în cazul contractelor încheiate în baza prevederilor Codului civil pentru care se prevăd onorarii, se vor avea în vedere dispozițiile Legii nr. 187/2015, privind aprobarea O.U.G nr.6/2015 pentru modificarea şi completarea Legii nr. 571/2003, referitoare la activitatea desfăşurată pentru îndeplinirea obiectului contractului (activitate dependentă /activitate independentă).                                                                                                                                                                                                                2.La stabilirea costurilor aferente experților se va avea în vedere plafonul maximal stabilit prin ghidul solicitantului și se va  ține cont atât de gradul de complexitate al activităților ce urmează a se desfășura cât și de respectarea principiilor privind buna gestiune financiară, utilizarea eficientă și eficace a fondurilor. </t>
  </si>
  <si>
    <t>Cheltuieli cu mijloace fixe, echipamentele de calcul și echipamentele periferice de calcul, mobilierul și aparatura birotică, altele decat cele necesare managementului de proiect</t>
  </si>
  <si>
    <t xml:space="preserve">                                                                       
 Se vor bugeta costuri aferente  mijloacelor fixe, echipamentelor/perifericelor de calcul numai în cazul în care sunt absolut necesare implementării proiectului.</t>
  </si>
  <si>
    <t>Atât în cazul contractării organizării evenimentelor, cât și în cazul asigurării directe a costurilor de participare la evenimente (decont), 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Atenție! În cazul experților  cu care se încheie contracte în baza prevederilor Codului Civil nu se va asigura diurna!</t>
  </si>
  <si>
    <t>se estimează ca vor lucra 2 experti x 300 ore x140 lei/ora</t>
  </si>
  <si>
    <t>se estimează ca vor lucra 1expert x 100 x140 lei/ora</t>
  </si>
  <si>
    <t>4 ore/zi * 21 zile/luna*24 luni</t>
  </si>
  <si>
    <t>2 ore/zi * 10 zile/luna*24 luni</t>
  </si>
  <si>
    <t>1 ora/zi * 7 zile/luna*24 luni</t>
  </si>
  <si>
    <t>4 ore/zi * 10zile/luna*24 luni</t>
  </si>
  <si>
    <t>2 ore/zi * 5 zile/luna*24 luni</t>
  </si>
  <si>
    <t>trebuie să fie egală cu  totalul cheltuielilor neeligibile din secțiunea 24.3</t>
  </si>
  <si>
    <t>trebuie să fie egală cu totalul cheltuielilor eligibile din secțiunea 24.3</t>
  </si>
  <si>
    <t xml:space="preserve"> Asistenţa financiară nerambursabilă (FSE)</t>
  </si>
  <si>
    <t xml:space="preserve">Valoarea eligibila a proiectului </t>
  </si>
  <si>
    <t xml:space="preserve">= valoarea eligibila a proiectului * 19,36/100 </t>
  </si>
  <si>
    <t>'=valoarea eligibila a proiectului * 80,64/100</t>
  </si>
  <si>
    <t xml:space="preserve">=valoarea eligibila a proiectului * 19,36/100 </t>
  </si>
  <si>
    <r>
      <t>=valoarea eligibila a proiectului  aferentă contribuției</t>
    </r>
    <r>
      <rPr>
        <b/>
        <i/>
        <sz val="10"/>
        <color indexed="8"/>
        <rFont val="Trebuchet MS"/>
        <family val="2"/>
      </rPr>
      <t xml:space="preserve"> estimate la acest tip de intervenție</t>
    </r>
    <r>
      <rPr>
        <i/>
        <sz val="10"/>
        <color indexed="8"/>
        <rFont val="Trebuchet MS"/>
        <family val="2"/>
      </rPr>
      <t>* 19,36/100 * 80/100</t>
    </r>
  </si>
  <si>
    <r>
      <t>=valoarea eligibila a proiectului  aferentă contribuției</t>
    </r>
    <r>
      <rPr>
        <b/>
        <i/>
        <sz val="10"/>
        <color indexed="8"/>
        <rFont val="Trebuchet MS"/>
        <family val="2"/>
      </rPr>
      <t xml:space="preserve"> 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</si>
  <si>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</si>
  <si>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</si>
  <si>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19,36/100 * 80/100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</si>
  <si>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xml:space="preserve">* 19,36/100 </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</si>
  <si>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  85/100</t>
    </r>
  </si>
  <si>
    <r>
      <t xml:space="preserve">'=valoarea eligibila a proiectului aferentă contribuției </t>
    </r>
    <r>
      <rPr>
        <b/>
        <i/>
        <sz val="10"/>
        <color indexed="8"/>
        <rFont val="Trebuchet MS"/>
        <family val="2"/>
      </rPr>
      <t>estimate la acest tip de intervenție</t>
    </r>
    <r>
      <rPr>
        <i/>
        <sz val="10"/>
        <color indexed="8"/>
        <rFont val="Trebuchet MS"/>
        <family val="2"/>
      </rPr>
      <t>* 80,64/100</t>
    </r>
  </si>
  <si>
    <t>Formula  calcul FEDR</t>
  </si>
  <si>
    <t>Valoare TVA (lei)</t>
  </si>
  <si>
    <t>Total cheltuieli eligibile</t>
  </si>
  <si>
    <t xml:space="preserve"> Total cheltuieli eligibile</t>
  </si>
  <si>
    <t>cheltuieli cu achiziția de  obiecte de inventar,materiale consumabile pentru echipa de management</t>
  </si>
  <si>
    <t>cheltuieli cu achiziția de  obiecte de inventar  materiale consumabile pentru echipa de management</t>
  </si>
  <si>
    <t xml:space="preserve"> cheltuieli cu achiziția de mijloace fixe pentru echipa de management</t>
  </si>
  <si>
    <t>cheltuieli cu achiziția de obiecte de inventar,  materiale consumabile pentru echipa de management</t>
  </si>
  <si>
    <t>3laptop,2imprimante, 4 dulapuri,4  scaune,etc</t>
  </si>
  <si>
    <t xml:space="preserve">1.La aceasta  categorie de cheltuieli se stabilesc costuri pentru achiziția de autovehicule sau alte mijloace de transport numai dacă acestea sunt absolut indispensabile managementului proiectului, dacă echipa de management urmează să desfășoare activități care sunt dependente de existența unui autovehicol sau alt mijloc de transport. 
2.La estimarea costurilor se va ține cont de limita stabilită prin H.G. nr. 399/2015, respectiv  15.000 euro fără TVA pentru fiecare autovehicul sau alt mijloc de transport.               </t>
  </si>
  <si>
    <t xml:space="preserve">
1.  Produsele/auxiliarele necesare  pentru o reuniuni de lucru /evenimente(în cazul în care Beneficiarul nu contractează o firmă pentru organizarea evenimentului și achiziționează direct  produsele necesare desfășurării evenimentului),pot fi bugetate doar atunci când acestea sunt alocate unor rezultate;
2. La  acest capitol nu se bugetează costurile aferente echipamentelor de calcul și echipamentelor periferice de calcul, mobilierului și aparaturii de birotică, acestea fiind cheltuieli de tip FEDR care se bugetează la capitolul bugetar 10.
3. se vor bugeta numai costurile necesare pentru desfășurarea altor activități decât managementul proiectului</t>
  </si>
  <si>
    <t xml:space="preserve">• Cheltuielile pentru  realizarea de studii, cercetări de piață, analize. 
• cheltuieli pentru consultanta/expertiza de natură tehnică (de exemplu: expertiză IT, expertiză în domeniul specific activităților/rezultatelor proiectului),/obținerea finanțării nerambursabile, inclusiv pentru auditul proiectului; sondaje de opinie, cercetare de piaţă, studii de evaluare și impact, analize, precum și pentru elaborarea de rapoarte, strategii, ghiduri, metodologii (inclusiv traducerea acestora) aferente sistemului;
• pentru încheierea unor acorduri/memorandumuri/ protocoale cu organisme internaționale;
</t>
  </si>
  <si>
    <r>
      <t>cheltuieli cu achiziția de mijloace de transport</t>
    </r>
    <r>
      <rPr>
        <b/>
        <sz val="8"/>
        <color indexed="8"/>
        <rFont val="Trebuchet MS"/>
        <family val="2"/>
      </rPr>
      <t xml:space="preserve"> indispensabile pentru atingerea obiectivului operatiunii</t>
    </r>
  </si>
  <si>
    <t>estimat nr persoanexdeplasarixcost deplasare/proiect (similar randul 23)</t>
  </si>
  <si>
    <t xml:space="preserve">achizitionarea de echipamente de calcul/periferice de calcul, mobilier și aparatura birotică pt echipa de management (justificate similar randul 23) </t>
  </si>
  <si>
    <t xml:space="preserve">achizitionarea de licente(justificate similar randul 23) </t>
  </si>
  <si>
    <t xml:space="preserve">achizitionarea de obiecte promotionale(justificate similar randul 23) </t>
  </si>
  <si>
    <t xml:space="preserve">1.Se pot bugeta doar costurile pentru consultanță și expertiză aferente exclusiv contractelor cu persoane juridice,  organisme internaționale și persoane fizice autorizate;
2.Auditul financiar nu reprezintă o cheltuială obligatorie  pentru beneficiarii POCA. Pentru cazurile în care se dorește în mod expres introducerea acestei cheltuieli în bugetul proiectului , aceasta va fi bugetată în cadrul activității de management de proiect. 
Totodată, auditarea proiectului și raportul de audit trebuie să respecte cerințele AM.
în cadrul proiectului sunt acceptate cel mult două (2) audituri - un audit intermediar și unul final.
Constatarea unor nereguli în cadrul proiectului, care nu au fost semnalate în rapoartele de audit, au drept consecință neeligibilitatea acestui tip de cheltuială. În cazul proiectelor implementate în parteneriat, sumele aferente auditului unui proiect vor fi prevăzute în bugetul liderului de parteneriat (solicitantul).                                                                                                                                             
 </t>
  </si>
  <si>
    <t>Pentru toate cazurile în care TVA este nedeductibilă valoarea din celula D38 va fi 0, în  cazul în care TVA este deductibilă,valoarea din celula D38 va fi egală cu valoarea din celula E30.</t>
  </si>
  <si>
    <t>= (valoarea eligibila a proiectului -valoarea eligibilă a proiectului aferenta codului 1 pentru regiunea mai dezvoltată-valoarea eligibilă a proiectului aferenta codului 2 pentru regiunea mai dezvoltată)*19.36/100</t>
  </si>
  <si>
    <t>= (valoarea eligibila a proiectului -valoarea eligibilă a proiectului aferenta codului 1 pentru regiunea mai puțin dezvoltată-valoarea eligibilă a proiectului aferenta codului 2 pentru regiunea mai puțin dezvoltată)*80,64/100</t>
  </si>
  <si>
    <t>B.</t>
  </si>
  <si>
    <t>C.</t>
  </si>
  <si>
    <t>D.</t>
  </si>
  <si>
    <t>E.</t>
  </si>
  <si>
    <t xml:space="preserve">Cheltuieli neeligibile </t>
  </si>
  <si>
    <t>TVA deductibilă neeligibilă</t>
  </si>
  <si>
    <t>Total cheltuieli neeligibile 
(B+C)</t>
  </si>
  <si>
    <t>TOTAL  PROIECT 
(total A + total B)</t>
  </si>
  <si>
    <r>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 (public/privat).
</t>
    </r>
    <r>
      <rPr>
        <sz val="8"/>
        <rFont val="Trebuchet MS"/>
        <family val="2"/>
      </rPr>
      <t>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t>
    </r>
    <r>
      <rPr>
        <sz val="8"/>
        <color indexed="8"/>
        <rFont val="Trebuchet MS"/>
        <family val="2"/>
      </rPr>
      <t xml:space="preserve">
</t>
    </r>
  </si>
  <si>
    <r>
      <t>Ținând cont de faptul că bugetul se construiește pornind de la rezultatele de program/proiect ce urmează a fi atinse, pentru determinarea cu acuratețe a costurilor implicate, este necesar să fie prevăzute toate activitățile care converg la atingerea acestora, respectiv a cheltuielilor implicate, detaliate pe categorii/subcategorii de cheltuieli.
Referitor la mijloacele fixe, echipamentele de calcul și echipamentele periferice de calcul, mobilierul și aparatura birotică, ce urmează a fi achiziționate prin proiect, pentru corecta dimensionare a bugetului, acestea vor fi menționate individual, precizându-se cantitatea fiecăruia și prețul aferent, în coloana Descrierea activității. În funcție  de necesitatea acestora bugetarea se va face, după caz, din din categoria de cheltuieli aferente  managementului de proiect, dacă sunt destinate activității de management, sau din categoriile cheltuieli de tip FEDR.
Consumabilele se vor bugeta la pachet și vor avea ca bază de calcul necesarul lunar estimat.
Salariile/Onorariile pentru experții proprii/cooptați pentru managementul proiectului sau realizarea unor rezultate ale proiectului, implicați în activitățile/ subactivitățile aferente, se vor bugeta individual, ținând cont de rolul alocat fiecărei persoane, atribuțiile ce îi revin și gradul de implicare în proiect, în funcție de timpul de lucru și bugetul estimat, unitatea de măsură utilizată va fi ora. În acest caz, decontarea cheltuielilor se va face pe bază de pontaj/time sheet.</t>
    </r>
    <r>
      <rPr>
        <sz val="8"/>
        <rFont val="Trebuchet MS"/>
        <family val="2"/>
      </rPr>
      <t xml:space="preserve"> În cazul contractelor civile, care au ca obiect livrabile, se bugetează costul livrabilelor finale/intermediare, iar decontarea se face pe baza acestora și a proceselor verbale de recepție aferente.</t>
    </r>
    <r>
      <rPr>
        <sz val="8"/>
        <color theme="1"/>
        <rFont val="Trebuchet MS"/>
        <family val="2"/>
      </rPr>
      <t xml:space="preserve">
Referitor la cheltuielile prevăzute a fi efectuate din categoria cheltuieli pentru servicii, subcategoria cheltuieli pentru consultanță, printr-un contract de achiziție publică, al cărui obiect va fi livrabilul(analiza, studiu,etc), trebuie să se țină cont de modalitatea în care cheltuielile vor fi efectuate și solicitate la rambursare:
-dacă se bugetează exclusiv costul livrabilului, iar oferta financiară/tehnică se face pe livrabil/componente, atunci decontarea se va face în funcție de prevederile acestora;
-dacă bugetarea se face ținând cont de numărul experților și costul pe oră/zi/lună expertiză, iar oferta financiară se face în funcție de aceste elemente, atunci decontarea se face pe bază de time-sheet.
La sfârșitul perioadei de implementare, nerealizarea rezultatelor sau neatingerea parțială/integrală a indicatorilor aferenți asumați, are drept consecință reevaluarea cheltuielilor eligibile, proporțional cu gradul de realizare al acestora.
Pentru fundamentarea costurilor  aferente fiecărei activități/subactivități în coloana Descrierea cheltuielii se vor face toate precizările considerate necesare pentru susținerea acestora iar trimiterile la diferitele documente anexate sau alte surse (inclusiv link-uri), se vor menționa în coloana Documente justificative, pentru toate cheltuielile,  cu excepția cheltuielilor generale de administrație.
Pentru construirea bugetului este necesar ca toate costurile prevăzute să fie susținute de documente suport, ce vor constitui baza fundamentării acestora și care vor fi anexate la cererea de finanțare, respectiv dovezi ale prospectării pieței, oferte, contracte similare sau orice alte documente justificative considerate utile.
Costurile unitare înscrise pentru fiecare categorie/subcategorie de cheltuială, trebuie să fie corect dimensionate raportat la complexitatea proiectului.  
În cazul proiectelor implementate în parteneriat, bugetul se detaliază, pentru lider  și fiecare partener în parte, proporțional cu contribuția fiecăruia dintre aceștia la realizarea activităților proiectului, în conformitate cu acordul de parteneriat .
Vă rugăm să aveți în vedere faptul că, la constituirea bugetului, trebuie să respectați următoarele praguri:
Cheltuielile de tip FEDR nu vor depăși 20% din valoarea eligibilă a proiectului, la momentul contractării; Cheltuielile FEDR se compun din următoarele categorii/subcategorii de cheltuieli: cheltuieli de leasing cu achiziție, cheltuieli cu achiziționarea de mijloace de transport, cheltuieli cu mijloace fixe pentru echipa de management(echipamentele de calcul și echipamentele periferice de calcul, mobilierul și aparatura birotică)  precum și cheltuieli de tip FEDR  necesare pentru implementarea proiectului (cheltuieli cu mijloace fixe, echipamentele de calcul și echipamentele periferice de calcul, mobilierul și aparatura birotică);
Cheltuielile generale de administrație nu vor depăși 7% din valoarea eligibilă a proiectului, la momentul contractării;
</t>
    </r>
    <r>
      <rPr>
        <sz val="8"/>
        <rFont val="Trebuchet MS"/>
        <family val="2"/>
        <charset val="238"/>
      </rPr>
      <t>Cheltuielile salariale pentru echipa de management a proiectului nu vor depăși 12% din valoarea eligibilă a proiectului, la momentul contractării.</t>
    </r>
    <r>
      <rPr>
        <sz val="8"/>
        <color indexed="8"/>
        <rFont val="Trebuchet MS"/>
        <family val="2"/>
      </rPr>
      <t xml:space="preserve">
Costurile vor fi estimate realist. Acestea trebuie să fie rezonabile şi conforme cu preţurile practicate pe piaţă.  Necesitatea cheltuielilor estimate trebuie justificată, raportat la activitățile ce urmează a fi derulate, complexitatea acestora, etc.
AM POCA își rezervă dreptul de a întreprinde măsurile necesare pentru a se asigura de rezonabilitatea valorilor cuprinse în bugetul cererii de finanțare și de a nu lua în considerare costurile nefundamentate/insuficient fundamentate sau în situația în care acestea sunt disproporționate în raport cu activitățile/subactivitățile și complexitatea acestora.
Informații suplimentare pot fi solicitate de către AM POCA, atât în etapa de evaluare tehnică și financiară, cât și în etapa de contractare, după caz.
În vederea calculului taxei pe valoarea adăugată aferentă cheltuielilor  se va ţine cont de aplicarea cotelor de TVA, aşa cum sunt acestea prevăzute în Legea nr. 227/2015 privind Codul fiscal.
ATENȚIE!
Cheltuielile din bugetul propus trebuie exprimate în lei, cu două zecimale.
Plafonele maximale de referință stabilite prin ghidul solicitantului  nu pot fi depășite.  La stabilirea costurilor salariale trebuie respectat principiul unei utilizări eficiente a fondurilor,  cuantumul acestora trebuie estimat corect,  prin raportare la activitățile desfășurate de către experți și la complexitatea acestora.
</t>
    </r>
  </si>
  <si>
    <t>Nr. crt</t>
  </si>
  <si>
    <t xml:space="preserve">la stabilirea costurilor cu deplasările interne  se vor utiliza baremurile impuse de H.G. nr. 1860/2006, cu modificările şi completările ulterioare, iar pentru deplasările externe se vor utiliza baremurile impuse de H.G. nr.518/1995, cu modificările şi completările ulterioare, indiferent de tipul de beneficiar/partener (public/privat).
În cazul judecătorilor, procurorilor şi al altor categorii de personal din sistemul justiţiei, la stabilirea costurilor ocazionate de deplasări se va aplica Ordonanţa de Urgenţă nr. 27 din 29 martie 2006 privind salarizarea şi alte drepturi ale judecătorilor, procurorilor şi altor categorii de personal din sistemul justiţiei, cu modificările și completările ulterioare.
</t>
  </si>
  <si>
    <t>24.1.1 DETALIEREA COSTURILOR PROIECTULUI PE REZULTATE ȘI ACTIVITĂȚI -LIDER</t>
  </si>
  <si>
    <t>24.1.2 DETALIEREA COSTURILOR PROIECTULUI PE REZULTATE ȘI ACTIVITĂȚI -  PARTENER 1</t>
  </si>
  <si>
    <t>24.1.n DETALIEREA COSTURILOR PROIECTULUI PE REZULTATE ȘI ACTIVITĂȚI - PARTENER N</t>
  </si>
  <si>
    <t>24.2 BUGET SINTETIC</t>
  </si>
  <si>
    <t>24.3.1 PACHETUL DE FINANȚARE A  PROIECTULUI  NAȚIONAL</t>
  </si>
  <si>
    <t>24.4.1  ÎNCADRAREA ÎN CATEGORII DE INTERVENȚII A PROIECTULUI NAȚIONAL</t>
  </si>
</sst>
</file>

<file path=xl/styles.xml><?xml version="1.0" encoding="utf-8"?>
<styleSheet xmlns="http://schemas.openxmlformats.org/spreadsheetml/2006/main">
  <numFmts count="1">
    <numFmt numFmtId="43" formatCode="_-* #,##0.00\ _l_e_i_-;\-* #,##0.00\ _l_e_i_-;_-* &quot;-&quot;??\ _l_e_i_-;_-@_-"/>
  </numFmts>
  <fonts count="30">
    <font>
      <sz val="11"/>
      <color theme="1"/>
      <name val="Calibri"/>
      <family val="2"/>
      <charset val="238"/>
      <scheme val="minor"/>
    </font>
    <font>
      <b/>
      <sz val="10"/>
      <name val="Trebuchet MS"/>
      <family val="2"/>
    </font>
    <font>
      <sz val="10"/>
      <name val="Trebuchet MS"/>
      <family val="2"/>
    </font>
    <font>
      <b/>
      <sz val="10"/>
      <color indexed="8"/>
      <name val="Trebuchet MS"/>
      <family val="2"/>
    </font>
    <font>
      <i/>
      <sz val="10"/>
      <color indexed="8"/>
      <name val="Trebuchet MS"/>
      <family val="2"/>
    </font>
    <font>
      <sz val="10"/>
      <name val="Arial"/>
      <family val="2"/>
    </font>
    <font>
      <b/>
      <i/>
      <sz val="10"/>
      <color indexed="8"/>
      <name val="Trebuchet MS"/>
      <family val="2"/>
    </font>
    <font>
      <sz val="10"/>
      <color indexed="8"/>
      <name val="Trebuchet MS"/>
      <family val="2"/>
    </font>
    <font>
      <i/>
      <sz val="10"/>
      <name val="Trebuchet MS"/>
      <family val="2"/>
    </font>
    <font>
      <b/>
      <sz val="8"/>
      <color indexed="8"/>
      <name val="Trebuchet MS"/>
      <family val="2"/>
    </font>
    <font>
      <sz val="8"/>
      <color indexed="8"/>
      <name val="Trebuchet MS"/>
      <family val="2"/>
    </font>
    <font>
      <sz val="8"/>
      <name val="Trebuchet MS"/>
      <family val="2"/>
      <charset val="238"/>
    </font>
    <font>
      <sz val="11"/>
      <color theme="1"/>
      <name val="Calibri"/>
      <family val="2"/>
      <charset val="238"/>
      <scheme val="minor"/>
    </font>
    <font>
      <sz val="11"/>
      <color theme="1"/>
      <name val="Calibri"/>
      <family val="2"/>
      <scheme val="minor"/>
    </font>
    <font>
      <b/>
      <sz val="10"/>
      <color theme="1"/>
      <name val="Trebuchet MS"/>
      <family val="2"/>
    </font>
    <font>
      <sz val="10"/>
      <color theme="1"/>
      <name val="Trebuchet MS"/>
      <family val="2"/>
      <charset val="238"/>
    </font>
    <font>
      <b/>
      <sz val="11"/>
      <color rgb="FF000000"/>
      <name val="Trebuchet MS"/>
      <family val="2"/>
      <charset val="238"/>
    </font>
    <font>
      <b/>
      <sz val="10"/>
      <color theme="1"/>
      <name val="Trebuchet MS"/>
      <family val="2"/>
      <charset val="238"/>
    </font>
    <font>
      <b/>
      <sz val="8"/>
      <color theme="1"/>
      <name val="Trebuchet MS"/>
      <family val="2"/>
    </font>
    <font>
      <sz val="8"/>
      <color theme="1"/>
      <name val="Trebuchet MS"/>
      <family val="2"/>
    </font>
    <font>
      <sz val="8"/>
      <color rgb="FF000000"/>
      <name val="Trebuchet MS"/>
      <family val="2"/>
    </font>
    <font>
      <sz val="11"/>
      <color theme="1"/>
      <name val="Trebuchet MS"/>
      <family val="2"/>
    </font>
    <font>
      <i/>
      <sz val="10"/>
      <color rgb="FF000000"/>
      <name val="Trebuchet MS"/>
      <family val="2"/>
    </font>
    <font>
      <i/>
      <sz val="10"/>
      <color theme="1"/>
      <name val="Trebuchet MS"/>
      <family val="2"/>
    </font>
    <font>
      <sz val="10"/>
      <color theme="1"/>
      <name val="Trebuchet MS"/>
      <family val="2"/>
    </font>
    <font>
      <b/>
      <i/>
      <sz val="10"/>
      <color theme="1"/>
      <name val="Trebuchet MS"/>
      <family val="2"/>
    </font>
    <font>
      <b/>
      <sz val="10"/>
      <color rgb="FF4F4F4F"/>
      <name val="Trebuchet MS"/>
      <family val="2"/>
    </font>
    <font>
      <sz val="10"/>
      <color rgb="FF4F4F4F"/>
      <name val="Trebuchet MS"/>
      <family val="2"/>
    </font>
    <font>
      <b/>
      <sz val="8"/>
      <color rgb="FF000000"/>
      <name val="Trebuchet MS"/>
      <family val="2"/>
    </font>
    <font>
      <sz val="8"/>
      <name val="Trebuchet MS"/>
      <family val="2"/>
    </font>
  </fonts>
  <fills count="10">
    <fill>
      <patternFill patternType="none"/>
    </fill>
    <fill>
      <patternFill patternType="gray125"/>
    </fill>
    <fill>
      <patternFill patternType="solid">
        <fgColor theme="3"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rgb="FFC4C4C4"/>
        <bgColor indexed="64"/>
      </patternFill>
    </fill>
    <fill>
      <patternFill patternType="solid">
        <fgColor theme="6" tint="0.39997558519241921"/>
        <bgColor indexed="64"/>
      </patternFill>
    </fill>
    <fill>
      <patternFill patternType="solid">
        <fgColor theme="0" tint="-0.249977111117893"/>
        <bgColor indexed="64"/>
      </patternFill>
    </fill>
    <fill>
      <patternFill patternType="solid">
        <fgColor theme="6" tint="0.59999389629810485"/>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right style="medium">
        <color rgb="FFA8A8A8"/>
      </right>
      <top style="medium">
        <color rgb="FFA8A8A8"/>
      </top>
      <bottom/>
      <diagonal/>
    </border>
    <border>
      <left/>
      <right style="medium">
        <color rgb="FFA8A8A8"/>
      </right>
      <top/>
      <bottom/>
      <diagonal/>
    </border>
    <border>
      <left/>
      <right style="medium">
        <color rgb="FFA8A8A8"/>
      </right>
      <top/>
      <bottom style="medium">
        <color rgb="FFA8A8A8"/>
      </bottom>
      <diagonal/>
    </border>
    <border>
      <left style="medium">
        <color rgb="FFA8A8A8"/>
      </left>
      <right style="medium">
        <color rgb="FFA8A8A8"/>
      </right>
      <top style="medium">
        <color rgb="FFA8A8A8"/>
      </top>
      <bottom/>
      <diagonal/>
    </border>
    <border>
      <left style="medium">
        <color rgb="FFA8A8A8"/>
      </left>
      <right style="medium">
        <color rgb="FFA8A8A8"/>
      </right>
      <top/>
      <bottom/>
      <diagonal/>
    </border>
    <border>
      <left style="medium">
        <color rgb="FFA8A8A8"/>
      </left>
      <right style="medium">
        <color rgb="FFA8A8A8"/>
      </right>
      <top/>
      <bottom style="medium">
        <color rgb="FFA8A8A8"/>
      </bottom>
      <diagonal/>
    </border>
    <border>
      <left style="medium">
        <color rgb="FFA8A8A8"/>
      </left>
      <right/>
      <top style="medium">
        <color rgb="FFA8A8A8"/>
      </top>
      <bottom/>
      <diagonal/>
    </border>
    <border>
      <left style="medium">
        <color rgb="FFA8A8A8"/>
      </left>
      <right/>
      <top/>
      <bottom/>
      <diagonal/>
    </border>
  </borders>
  <cellStyleXfs count="3">
    <xf numFmtId="0" fontId="0" fillId="0" borderId="0"/>
    <xf numFmtId="43" fontId="12" fillId="0" borderId="0" applyFont="0" applyFill="0" applyBorder="0" applyAlignment="0" applyProtection="0"/>
    <xf numFmtId="0" fontId="13" fillId="0" borderId="0"/>
  </cellStyleXfs>
  <cellXfs count="323">
    <xf numFmtId="0" fontId="0" fillId="0" borderId="0" xfId="0"/>
    <xf numFmtId="0" fontId="1" fillId="0" borderId="0" xfId="0" applyFont="1"/>
    <xf numFmtId="0" fontId="14" fillId="0" borderId="0" xfId="0" applyFont="1"/>
    <xf numFmtId="0" fontId="2" fillId="0" borderId="0" xfId="0" applyFont="1"/>
    <xf numFmtId="0" fontId="15" fillId="0" borderId="0" xfId="0" applyFont="1"/>
    <xf numFmtId="0" fontId="1" fillId="2" borderId="1" xfId="0" applyFont="1" applyFill="1" applyBorder="1" applyAlignment="1">
      <alignment horizontal="center" vertical="center" wrapText="1"/>
    </xf>
    <xf numFmtId="0" fontId="16" fillId="0" borderId="0" xfId="0" applyFont="1" applyBorder="1" applyAlignment="1"/>
    <xf numFmtId="0" fontId="5" fillId="0" borderId="0" xfId="0" applyFont="1" applyBorder="1"/>
    <xf numFmtId="0" fontId="15" fillId="0" borderId="0" xfId="0" applyFont="1" applyAlignment="1">
      <alignment horizontal="right"/>
    </xf>
    <xf numFmtId="4" fontId="15" fillId="0" borderId="0" xfId="0" applyNumberFormat="1" applyFont="1" applyAlignment="1">
      <alignment horizontal="right"/>
    </xf>
    <xf numFmtId="0" fontId="17" fillId="0" borderId="0" xfId="0" applyFont="1"/>
    <xf numFmtId="0" fontId="15" fillId="3" borderId="0" xfId="0" applyFont="1" applyFill="1"/>
    <xf numFmtId="0" fontId="17" fillId="3" borderId="0" xfId="0" applyFont="1" applyFill="1"/>
    <xf numFmtId="0" fontId="18" fillId="4" borderId="1" xfId="0" applyFont="1" applyFill="1" applyBorder="1" applyAlignment="1">
      <alignment horizontal="center" vertical="top" wrapText="1"/>
    </xf>
    <xf numFmtId="0" fontId="19" fillId="0" borderId="0" xfId="0" applyFont="1"/>
    <xf numFmtId="0" fontId="19" fillId="0" borderId="0" xfId="0" applyFont="1" applyAlignment="1">
      <alignment vertical="top"/>
    </xf>
    <xf numFmtId="0" fontId="19" fillId="0" borderId="0" xfId="0" applyFont="1" applyAlignment="1">
      <alignment vertical="center"/>
    </xf>
    <xf numFmtId="0" fontId="19" fillId="0" borderId="0" xfId="0" applyFont="1" applyAlignment="1">
      <alignment horizontal="right" vertical="top"/>
    </xf>
    <xf numFmtId="0" fontId="3" fillId="3" borderId="2" xfId="0" applyFont="1" applyFill="1" applyBorder="1" applyAlignment="1">
      <alignment horizontal="center" vertical="center" wrapText="1"/>
    </xf>
    <xf numFmtId="0" fontId="19" fillId="3" borderId="0" xfId="0" applyFont="1" applyFill="1" applyAlignment="1">
      <alignment horizontal="right" vertical="top"/>
    </xf>
    <xf numFmtId="0" fontId="19" fillId="3" borderId="0" xfId="0" applyFont="1" applyFill="1" applyAlignment="1">
      <alignment vertical="top"/>
    </xf>
    <xf numFmtId="0" fontId="19" fillId="3" borderId="0" xfId="0" applyFont="1" applyFill="1" applyBorder="1" applyAlignment="1">
      <alignment horizontal="right" vertical="top"/>
    </xf>
    <xf numFmtId="0" fontId="19" fillId="0" borderId="0" xfId="0" applyFont="1" applyBorder="1"/>
    <xf numFmtId="0" fontId="20" fillId="3" borderId="0" xfId="0" applyFont="1" applyFill="1" applyBorder="1" applyAlignment="1">
      <alignment wrapText="1"/>
    </xf>
    <xf numFmtId="0" fontId="20" fillId="3" borderId="0" xfId="0" applyFont="1" applyFill="1" applyBorder="1" applyAlignment="1">
      <alignment horizontal="center"/>
    </xf>
    <xf numFmtId="0" fontId="19" fillId="3" borderId="0" xfId="0" applyFont="1" applyFill="1" applyBorder="1" applyAlignment="1">
      <alignment vertical="top"/>
    </xf>
    <xf numFmtId="4" fontId="14" fillId="3" borderId="1" xfId="0" applyNumberFormat="1" applyFont="1" applyFill="1" applyBorder="1" applyAlignment="1">
      <alignment vertical="center"/>
    </xf>
    <xf numFmtId="4" fontId="14" fillId="3" borderId="1" xfId="0" applyNumberFormat="1" applyFont="1" applyFill="1" applyBorder="1" applyAlignment="1">
      <alignment horizontal="right" vertical="center"/>
    </xf>
    <xf numFmtId="4" fontId="1" fillId="3" borderId="1" xfId="2" applyNumberFormat="1" applyFont="1" applyFill="1" applyBorder="1" applyAlignment="1">
      <alignment horizontal="right" vertical="center" wrapText="1"/>
    </xf>
    <xf numFmtId="0" fontId="19" fillId="3" borderId="1" xfId="0" applyFont="1" applyFill="1" applyBorder="1" applyAlignment="1">
      <alignment horizontal="left" vertical="center" wrapText="1"/>
    </xf>
    <xf numFmtId="0" fontId="21" fillId="0" borderId="0" xfId="0" applyFont="1"/>
    <xf numFmtId="0" fontId="2" fillId="0" borderId="1" xfId="0" applyFont="1" applyBorder="1" applyAlignment="1">
      <alignment horizontal="center" vertical="center"/>
    </xf>
    <xf numFmtId="0" fontId="2" fillId="0" borderId="3" xfId="0" applyFont="1" applyBorder="1" applyAlignment="1">
      <alignment horizontal="center" vertical="center"/>
    </xf>
    <xf numFmtId="10" fontId="22" fillId="0" borderId="1" xfId="0" quotePrefix="1" applyNumberFormat="1" applyFont="1" applyBorder="1" applyAlignment="1">
      <alignment vertical="top" wrapText="1"/>
    </xf>
    <xf numFmtId="0" fontId="2" fillId="0" borderId="0" xfId="0" applyFont="1" applyBorder="1"/>
    <xf numFmtId="49" fontId="7" fillId="0" borderId="4" xfId="0" applyNumberFormat="1" applyFont="1" applyBorder="1" applyAlignment="1">
      <alignment horizontal="center" vertical="top" wrapText="1"/>
    </xf>
    <xf numFmtId="0" fontId="7" fillId="0" borderId="5" xfId="0" applyFont="1" applyBorder="1" applyAlignment="1">
      <alignment vertical="top" wrapText="1"/>
    </xf>
    <xf numFmtId="2" fontId="7" fillId="0" borderId="4" xfId="0" applyNumberFormat="1" applyFont="1" applyBorder="1" applyAlignment="1">
      <alignment vertical="top" wrapText="1"/>
    </xf>
    <xf numFmtId="9" fontId="4" fillId="0" borderId="4" xfId="0" quotePrefix="1" applyNumberFormat="1" applyFont="1" applyBorder="1" applyAlignment="1">
      <alignment vertical="top" wrapText="1"/>
    </xf>
    <xf numFmtId="10" fontId="4" fillId="0" borderId="4" xfId="0" quotePrefix="1" applyNumberFormat="1" applyFont="1" applyBorder="1" applyAlignment="1">
      <alignment vertical="top" wrapText="1"/>
    </xf>
    <xf numFmtId="49" fontId="7" fillId="0" borderId="5" xfId="0" applyNumberFormat="1" applyFont="1" applyBorder="1" applyAlignment="1">
      <alignment horizontal="center" vertical="top" wrapText="1"/>
    </xf>
    <xf numFmtId="4" fontId="7" fillId="0" borderId="5" xfId="0" applyNumberFormat="1" applyFont="1" applyBorder="1" applyAlignment="1">
      <alignment vertical="top" wrapText="1"/>
    </xf>
    <xf numFmtId="2" fontId="21" fillId="0" borderId="0" xfId="0" applyNumberFormat="1" applyFont="1"/>
    <xf numFmtId="49" fontId="7" fillId="0" borderId="6" xfId="0" applyNumberFormat="1" applyFont="1" applyBorder="1" applyAlignment="1">
      <alignment horizontal="center" vertical="top" wrapText="1"/>
    </xf>
    <xf numFmtId="0" fontId="3" fillId="0" borderId="5" xfId="0" applyFont="1" applyBorder="1" applyAlignment="1">
      <alignment vertical="top" wrapText="1"/>
    </xf>
    <xf numFmtId="4" fontId="3" fillId="0" borderId="7" xfId="0" applyNumberFormat="1" applyFont="1" applyBorder="1" applyAlignment="1">
      <alignment vertical="top" wrapText="1"/>
    </xf>
    <xf numFmtId="0" fontId="7" fillId="0" borderId="4" xfId="0" applyFont="1" applyBorder="1" applyAlignment="1">
      <alignment horizontal="left" vertical="top" wrapText="1"/>
    </xf>
    <xf numFmtId="2" fontId="7" fillId="0" borderId="7" xfId="0" applyNumberFormat="1" applyFont="1" applyBorder="1" applyAlignment="1">
      <alignment vertical="top" wrapText="1"/>
    </xf>
    <xf numFmtId="10" fontId="4" fillId="3" borderId="4" xfId="0" quotePrefix="1" applyNumberFormat="1" applyFont="1" applyFill="1" applyBorder="1" applyAlignment="1">
      <alignment vertical="top" wrapText="1"/>
    </xf>
    <xf numFmtId="4" fontId="21" fillId="0" borderId="0" xfId="0" applyNumberFormat="1" applyFont="1"/>
    <xf numFmtId="2" fontId="7" fillId="0" borderId="8" xfId="0" applyNumberFormat="1" applyFont="1" applyBorder="1" applyAlignment="1">
      <alignment vertical="top" wrapText="1"/>
    </xf>
    <xf numFmtId="49" fontId="7" fillId="0" borderId="9" xfId="0" applyNumberFormat="1" applyFont="1" applyBorder="1" applyAlignment="1">
      <alignment horizontal="center" vertical="top" wrapText="1"/>
    </xf>
    <xf numFmtId="0" fontId="7" fillId="0" borderId="5" xfId="0" applyFont="1" applyBorder="1" applyAlignment="1">
      <alignment horizontal="left" vertical="top" wrapText="1"/>
    </xf>
    <xf numFmtId="2" fontId="7" fillId="0" borderId="10" xfId="0" applyNumberFormat="1" applyFont="1" applyBorder="1" applyAlignment="1">
      <alignment vertical="top" wrapText="1"/>
    </xf>
    <xf numFmtId="10" fontId="4" fillId="3" borderId="5" xfId="0" quotePrefix="1" applyNumberFormat="1" applyFont="1" applyFill="1" applyBorder="1" applyAlignment="1">
      <alignment vertical="top" wrapText="1"/>
    </xf>
    <xf numFmtId="49" fontId="7" fillId="0" borderId="0" xfId="0" applyNumberFormat="1" applyFont="1" applyBorder="1" applyAlignment="1">
      <alignment horizontal="center" vertical="top" wrapText="1"/>
    </xf>
    <xf numFmtId="0" fontId="7" fillId="0" borderId="0" xfId="0" applyFont="1" applyBorder="1" applyAlignment="1">
      <alignment horizontal="left" vertical="top" wrapText="1"/>
    </xf>
    <xf numFmtId="2" fontId="7" fillId="0" borderId="0" xfId="0" applyNumberFormat="1" applyFont="1" applyBorder="1" applyAlignment="1">
      <alignment vertical="top" wrapText="1"/>
    </xf>
    <xf numFmtId="10" fontId="4" fillId="0" borderId="0" xfId="0" quotePrefix="1" applyNumberFormat="1" applyFont="1" applyFill="1" applyBorder="1" applyAlignment="1">
      <alignment vertical="top" wrapText="1"/>
    </xf>
    <xf numFmtId="0" fontId="23" fillId="0" borderId="0" xfId="0" applyFont="1"/>
    <xf numFmtId="0" fontId="24" fillId="0" borderId="11" xfId="0" applyFont="1" applyBorder="1" applyAlignment="1">
      <alignment horizontal="center" vertical="center"/>
    </xf>
    <xf numFmtId="0" fontId="24" fillId="0" borderId="11" xfId="0" applyFont="1" applyBorder="1" applyAlignment="1">
      <alignment horizontal="center" vertical="center" wrapText="1"/>
    </xf>
    <xf numFmtId="0" fontId="24" fillId="0" borderId="1" xfId="0" applyFont="1" applyBorder="1"/>
    <xf numFmtId="0" fontId="24" fillId="0" borderId="12" xfId="0" applyFont="1" applyBorder="1"/>
    <xf numFmtId="0" fontId="24" fillId="0" borderId="13" xfId="0" applyFont="1" applyBorder="1" applyAlignment="1">
      <alignment horizontal="right"/>
    </xf>
    <xf numFmtId="0" fontId="24" fillId="0" borderId="13" xfId="0" applyFont="1" applyBorder="1" applyAlignment="1"/>
    <xf numFmtId="0" fontId="24" fillId="0" borderId="14" xfId="0" applyFont="1" applyBorder="1"/>
    <xf numFmtId="0" fontId="24" fillId="0" borderId="15" xfId="0" applyFont="1" applyBorder="1"/>
    <xf numFmtId="0" fontId="24" fillId="5" borderId="16" xfId="0" applyFont="1" applyFill="1" applyBorder="1"/>
    <xf numFmtId="0" fontId="24" fillId="3" borderId="3" xfId="0" applyFont="1" applyFill="1" applyBorder="1" applyAlignment="1">
      <alignment horizontal="left" vertical="center" wrapText="1"/>
    </xf>
    <xf numFmtId="0" fontId="14" fillId="3" borderId="3" xfId="0" applyFont="1" applyFill="1" applyBorder="1" applyAlignment="1">
      <alignment horizontal="left" vertical="center" wrapText="1"/>
    </xf>
    <xf numFmtId="0" fontId="14" fillId="3" borderId="3" xfId="0" applyFont="1" applyFill="1" applyBorder="1" applyAlignment="1">
      <alignment horizontal="left" wrapText="1"/>
    </xf>
    <xf numFmtId="0" fontId="24" fillId="0" borderId="0" xfId="0" applyFont="1" applyBorder="1"/>
    <xf numFmtId="0" fontId="14" fillId="0" borderId="3" xfId="0" applyFont="1" applyBorder="1" applyAlignment="1">
      <alignment horizontal="left" wrapText="1"/>
    </xf>
    <xf numFmtId="0" fontId="14" fillId="0" borderId="0" xfId="0" applyFont="1" applyBorder="1" applyAlignment="1">
      <alignment horizontal="left" wrapText="1"/>
    </xf>
    <xf numFmtId="0" fontId="24" fillId="0" borderId="0" xfId="0" applyFont="1" applyBorder="1" applyAlignment="1">
      <alignment horizontal="center"/>
    </xf>
    <xf numFmtId="0" fontId="25" fillId="0" borderId="0" xfId="0" applyFont="1"/>
    <xf numFmtId="0" fontId="24" fillId="0" borderId="0" xfId="0" applyFont="1" applyAlignment="1">
      <alignment horizontal="left"/>
    </xf>
    <xf numFmtId="0" fontId="24" fillId="0" borderId="0" xfId="0" applyFont="1"/>
    <xf numFmtId="0" fontId="23" fillId="0" borderId="0" xfId="0" applyFont="1" applyAlignment="1">
      <alignment horizontal="left"/>
    </xf>
    <xf numFmtId="0" fontId="23" fillId="0" borderId="0" xfId="0" applyNumberFormat="1" applyFont="1"/>
    <xf numFmtId="0" fontId="24" fillId="0" borderId="0" xfId="0" applyFont="1" applyAlignment="1">
      <alignment horizontal="right"/>
    </xf>
    <xf numFmtId="0" fontId="14" fillId="0" borderId="0" xfId="0" applyFont="1" applyAlignment="1"/>
    <xf numFmtId="4" fontId="24" fillId="0" borderId="0" xfId="0" applyNumberFormat="1" applyFont="1" applyAlignment="1">
      <alignment horizontal="right"/>
    </xf>
    <xf numFmtId="0" fontId="26" fillId="6" borderId="1" xfId="0" applyFont="1" applyFill="1" applyBorder="1" applyAlignment="1">
      <alignment horizontal="center" vertical="center" wrapText="1"/>
    </xf>
    <xf numFmtId="0" fontId="2" fillId="3" borderId="1" xfId="2" applyFont="1" applyFill="1" applyBorder="1" applyAlignment="1">
      <alignment horizontal="left" vertical="center" wrapText="1"/>
    </xf>
    <xf numFmtId="3" fontId="2" fillId="3"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3" fontId="2" fillId="3" borderId="1" xfId="0" applyNumberFormat="1" applyFont="1" applyFill="1" applyBorder="1" applyAlignment="1">
      <alignment horizontal="right" vertical="center" wrapText="1"/>
    </xf>
    <xf numFmtId="4" fontId="2" fillId="3" borderId="1" xfId="1" applyNumberFormat="1" applyFont="1" applyFill="1" applyBorder="1" applyAlignment="1">
      <alignment horizontal="right" vertical="center" wrapText="1"/>
    </xf>
    <xf numFmtId="3" fontId="2" fillId="3" borderId="1" xfId="0" applyNumberFormat="1" applyFont="1" applyFill="1" applyBorder="1" applyAlignment="1">
      <alignment vertical="center" wrapText="1"/>
    </xf>
    <xf numFmtId="0" fontId="2" fillId="3" borderId="1" xfId="2" applyFont="1" applyFill="1" applyBorder="1" applyAlignment="1">
      <alignment horizontal="left" vertical="top" wrapText="1"/>
    </xf>
    <xf numFmtId="0" fontId="24" fillId="3" borderId="1" xfId="0" applyFont="1" applyFill="1" applyBorder="1"/>
    <xf numFmtId="0" fontId="24" fillId="3" borderId="1" xfId="0" applyFont="1" applyFill="1" applyBorder="1" applyAlignment="1">
      <alignment horizontal="center" wrapText="1"/>
    </xf>
    <xf numFmtId="0" fontId="26" fillId="6" borderId="0" xfId="0" applyFont="1" applyFill="1" applyBorder="1" applyAlignment="1">
      <alignment horizontal="center" vertical="center"/>
    </xf>
    <xf numFmtId="0" fontId="24" fillId="3" borderId="1" xfId="0" applyFont="1" applyFill="1" applyBorder="1" applyAlignment="1">
      <alignment wrapText="1"/>
    </xf>
    <xf numFmtId="0" fontId="24" fillId="3" borderId="1" xfId="0" applyFont="1" applyFill="1" applyBorder="1" applyAlignment="1">
      <alignment horizontal="right"/>
    </xf>
    <xf numFmtId="4" fontId="24" fillId="3" borderId="1" xfId="0" applyNumberFormat="1" applyFont="1" applyFill="1" applyBorder="1" applyAlignment="1">
      <alignment horizontal="right"/>
    </xf>
    <xf numFmtId="0" fontId="24" fillId="3" borderId="0" xfId="0" applyFont="1" applyFill="1"/>
    <xf numFmtId="0" fontId="2" fillId="3" borderId="1" xfId="0" quotePrefix="1" applyFont="1" applyFill="1" applyBorder="1" applyAlignment="1">
      <alignment vertical="center" wrapText="1"/>
    </xf>
    <xf numFmtId="0" fontId="27" fillId="3" borderId="1" xfId="0" applyFont="1" applyFill="1" applyBorder="1" applyAlignment="1">
      <alignment wrapText="1"/>
    </xf>
    <xf numFmtId="0" fontId="27" fillId="3" borderId="1" xfId="0" applyFont="1" applyFill="1" applyBorder="1" applyAlignment="1">
      <alignment horizontal="left" vertical="center" wrapText="1"/>
    </xf>
    <xf numFmtId="0" fontId="27" fillId="3" borderId="1" xfId="0" applyFont="1" applyFill="1" applyBorder="1" applyAlignment="1">
      <alignment vertical="top" wrapText="1"/>
    </xf>
    <xf numFmtId="0" fontId="2" fillId="3" borderId="3" xfId="2" applyFont="1" applyFill="1" applyBorder="1" applyAlignment="1">
      <alignment horizontal="left" vertical="top" wrapText="1"/>
    </xf>
    <xf numFmtId="0" fontId="24" fillId="3" borderId="3" xfId="0" applyFont="1" applyFill="1" applyBorder="1" applyAlignment="1">
      <alignment horizontal="center" wrapText="1"/>
    </xf>
    <xf numFmtId="0" fontId="27" fillId="3" borderId="11" xfId="0" applyFont="1" applyFill="1" applyBorder="1" applyAlignment="1">
      <alignment horizontal="left" vertical="center" wrapText="1"/>
    </xf>
    <xf numFmtId="0" fontId="24" fillId="3" borderId="20" xfId="0" applyFont="1" applyFill="1" applyBorder="1"/>
    <xf numFmtId="0" fontId="14" fillId="3" borderId="0" xfId="0" applyFont="1" applyFill="1" applyBorder="1" applyAlignment="1">
      <alignment horizontal="center" vertical="center" wrapText="1"/>
    </xf>
    <xf numFmtId="0" fontId="24" fillId="3" borderId="3" xfId="0" applyFont="1" applyFill="1" applyBorder="1"/>
    <xf numFmtId="0" fontId="1" fillId="3" borderId="1" xfId="2" applyFont="1" applyFill="1" applyBorder="1" applyAlignment="1">
      <alignment horizontal="right" vertical="center" wrapText="1"/>
    </xf>
    <xf numFmtId="0" fontId="14" fillId="3" borderId="1" xfId="0" applyFont="1" applyFill="1" applyBorder="1" applyAlignment="1">
      <alignment wrapText="1"/>
    </xf>
    <xf numFmtId="4" fontId="24" fillId="3" borderId="1" xfId="0" applyNumberFormat="1" applyFont="1" applyFill="1" applyBorder="1"/>
    <xf numFmtId="0" fontId="27" fillId="3" borderId="1" xfId="0" applyFont="1" applyFill="1" applyBorder="1" applyAlignment="1">
      <alignment vertical="center" wrapText="1"/>
    </xf>
    <xf numFmtId="0" fontId="27" fillId="3" borderId="14" xfId="0" applyFont="1" applyFill="1" applyBorder="1" applyAlignment="1">
      <alignment vertical="center" wrapText="1"/>
    </xf>
    <xf numFmtId="0" fontId="14" fillId="3" borderId="21" xfId="0" applyFont="1" applyFill="1" applyBorder="1" applyAlignment="1">
      <alignment horizontal="center" vertical="center"/>
    </xf>
    <xf numFmtId="0" fontId="24" fillId="3" borderId="3" xfId="0" applyFont="1" applyFill="1" applyBorder="1" applyAlignment="1">
      <alignment wrapText="1"/>
    </xf>
    <xf numFmtId="0" fontId="14" fillId="3" borderId="1" xfId="0" applyFont="1" applyFill="1" applyBorder="1"/>
    <xf numFmtId="0" fontId="14" fillId="3" borderId="3" xfId="0" applyFont="1" applyFill="1" applyBorder="1"/>
    <xf numFmtId="4" fontId="14" fillId="3" borderId="1" xfId="0" applyNumberFormat="1" applyFont="1" applyFill="1" applyBorder="1"/>
    <xf numFmtId="0" fontId="14" fillId="3" borderId="0" xfId="0" applyFont="1" applyFill="1"/>
    <xf numFmtId="0" fontId="23" fillId="0" borderId="0" xfId="0" applyFont="1" applyAlignment="1">
      <alignment vertical="center"/>
    </xf>
    <xf numFmtId="0" fontId="23" fillId="0" borderId="0" xfId="0" applyNumberFormat="1" applyFont="1" applyAlignment="1">
      <alignment vertical="center"/>
    </xf>
    <xf numFmtId="0" fontId="24" fillId="3" borderId="22" xfId="0" applyFont="1" applyFill="1" applyBorder="1" applyAlignment="1">
      <alignment vertical="center" wrapText="1"/>
    </xf>
    <xf numFmtId="0" fontId="24" fillId="3" borderId="18" xfId="0" applyFont="1" applyFill="1" applyBorder="1" applyAlignment="1">
      <alignment vertical="center" wrapText="1"/>
    </xf>
    <xf numFmtId="4" fontId="24" fillId="3" borderId="1" xfId="0" applyNumberFormat="1" applyFont="1" applyFill="1" applyBorder="1" applyAlignment="1">
      <alignment horizontal="right" wrapText="1"/>
    </xf>
    <xf numFmtId="0" fontId="24" fillId="3" borderId="1" xfId="0" applyFont="1" applyFill="1" applyBorder="1" applyAlignment="1">
      <alignment horizontal="right" vertical="center"/>
    </xf>
    <xf numFmtId="4" fontId="24" fillId="3" borderId="1" xfId="0" applyNumberFormat="1" applyFont="1" applyFill="1" applyBorder="1" applyAlignment="1">
      <alignment horizontal="right" vertical="center"/>
    </xf>
    <xf numFmtId="0" fontId="24" fillId="3" borderId="1" xfId="0" applyFont="1" applyFill="1" applyBorder="1" applyAlignment="1">
      <alignment vertical="center"/>
    </xf>
    <xf numFmtId="4" fontId="24" fillId="3" borderId="3" xfId="0" applyNumberFormat="1" applyFont="1" applyFill="1" applyBorder="1" applyAlignment="1">
      <alignment horizontal="right" vertical="center"/>
    </xf>
    <xf numFmtId="0" fontId="14" fillId="7" borderId="1" xfId="0" applyFont="1" applyFill="1" applyBorder="1" applyAlignment="1">
      <alignment wrapText="1"/>
    </xf>
    <xf numFmtId="0" fontId="24" fillId="0" borderId="14" xfId="0" applyFont="1" applyFill="1" applyBorder="1"/>
    <xf numFmtId="0" fontId="24" fillId="0" borderId="14" xfId="0" applyFont="1" applyFill="1" applyBorder="1" applyAlignment="1">
      <alignment horizontal="right" vertical="center"/>
    </xf>
    <xf numFmtId="4" fontId="24" fillId="0" borderId="14" xfId="0" applyNumberFormat="1" applyFont="1" applyFill="1" applyBorder="1" applyAlignment="1">
      <alignment horizontal="right" vertical="center"/>
    </xf>
    <xf numFmtId="0" fontId="24" fillId="0" borderId="1" xfId="0" applyFont="1" applyFill="1" applyBorder="1"/>
    <xf numFmtId="0" fontId="24" fillId="0" borderId="0" xfId="0" applyFont="1" applyFill="1"/>
    <xf numFmtId="0" fontId="14" fillId="3" borderId="21" xfId="0" applyFont="1" applyFill="1" applyBorder="1" applyAlignment="1">
      <alignment horizontal="center" vertical="center" wrapText="1"/>
    </xf>
    <xf numFmtId="4" fontId="24" fillId="3" borderId="0" xfId="0" applyNumberFormat="1" applyFont="1" applyFill="1" applyAlignment="1">
      <alignment horizontal="right" vertical="center"/>
    </xf>
    <xf numFmtId="0" fontId="14" fillId="3" borderId="1" xfId="0" applyFont="1" applyFill="1" applyBorder="1" applyAlignment="1">
      <alignment vertical="center"/>
    </xf>
    <xf numFmtId="0" fontId="24" fillId="0" borderId="1" xfId="0" applyFont="1" applyFill="1" applyBorder="1" applyAlignment="1">
      <alignment horizontal="left" wrapText="1"/>
    </xf>
    <xf numFmtId="0" fontId="24" fillId="0" borderId="23" xfId="0" applyFont="1" applyBorder="1"/>
    <xf numFmtId="0" fontId="1" fillId="0" borderId="24" xfId="0" applyFont="1" applyBorder="1"/>
    <xf numFmtId="0" fontId="1" fillId="0" borderId="25" xfId="0" applyFont="1" applyBorder="1"/>
    <xf numFmtId="0" fontId="26" fillId="6" borderId="11" xfId="0" applyFont="1" applyFill="1" applyBorder="1" applyAlignment="1">
      <alignment horizontal="center" vertical="center" wrapText="1"/>
    </xf>
    <xf numFmtId="0" fontId="26" fillId="6" borderId="26" xfId="0" applyFont="1" applyFill="1" applyBorder="1" applyAlignment="1">
      <alignment horizontal="center" vertical="center"/>
    </xf>
    <xf numFmtId="0" fontId="24" fillId="0" borderId="26" xfId="0" applyFont="1" applyBorder="1"/>
    <xf numFmtId="0" fontId="24" fillId="0" borderId="1" xfId="0" applyFont="1" applyBorder="1" applyAlignment="1">
      <alignment wrapText="1"/>
    </xf>
    <xf numFmtId="0" fontId="14" fillId="3" borderId="0" xfId="0" applyFont="1" applyFill="1" applyBorder="1" applyAlignment="1">
      <alignment horizontal="center" vertical="center" wrapText="1"/>
    </xf>
    <xf numFmtId="0" fontId="24" fillId="0" borderId="27" xfId="0" applyFont="1" applyBorder="1" applyAlignment="1">
      <alignment horizontal="center" vertical="center"/>
    </xf>
    <xf numFmtId="0" fontId="24" fillId="0" borderId="13" xfId="0" applyFont="1" applyBorder="1" applyAlignment="1">
      <alignment horizontal="right" vertical="center"/>
    </xf>
    <xf numFmtId="0" fontId="24" fillId="0" borderId="13" xfId="0" applyFont="1" applyBorder="1" applyAlignment="1">
      <alignment horizontal="center" vertical="center"/>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9" fillId="3" borderId="1" xfId="0" applyFont="1" applyFill="1" applyBorder="1" applyAlignment="1">
      <alignment horizontal="left" vertical="center"/>
    </xf>
    <xf numFmtId="0" fontId="19" fillId="3" borderId="0" xfId="0" applyFont="1" applyFill="1"/>
    <xf numFmtId="0" fontId="19" fillId="3" borderId="14" xfId="0" applyFont="1" applyFill="1" applyBorder="1" applyAlignment="1">
      <alignment horizontal="left" vertical="top"/>
    </xf>
    <xf numFmtId="0" fontId="19" fillId="3" borderId="14" xfId="0" applyFont="1" applyFill="1" applyBorder="1" applyAlignment="1">
      <alignment horizontal="left" vertical="center" wrapText="1"/>
    </xf>
    <xf numFmtId="0" fontId="19" fillId="3" borderId="14" xfId="0" applyNumberFormat="1" applyFont="1" applyFill="1" applyBorder="1" applyAlignment="1">
      <alignment horizontal="left" vertical="center" wrapText="1"/>
    </xf>
    <xf numFmtId="0" fontId="19" fillId="3" borderId="1" xfId="0" applyFont="1" applyFill="1" applyBorder="1" applyAlignment="1">
      <alignment horizontal="left" vertical="top"/>
    </xf>
    <xf numFmtId="0" fontId="19" fillId="3" borderId="1" xfId="0" applyNumberFormat="1" applyFont="1" applyFill="1" applyBorder="1" applyAlignment="1">
      <alignment horizontal="left" vertical="center" wrapText="1"/>
    </xf>
    <xf numFmtId="0" fontId="19" fillId="3" borderId="1" xfId="2" applyFont="1" applyFill="1" applyBorder="1" applyAlignment="1">
      <alignment horizontal="left" vertical="center" wrapText="1"/>
    </xf>
    <xf numFmtId="0" fontId="19" fillId="3" borderId="0" xfId="0" applyFont="1" applyFill="1" applyAlignment="1">
      <alignment vertical="center"/>
    </xf>
    <xf numFmtId="0" fontId="19" fillId="3" borderId="0" xfId="0" applyNumberFormat="1" applyFont="1" applyFill="1" applyAlignment="1">
      <alignment vertical="top"/>
    </xf>
    <xf numFmtId="0" fontId="14" fillId="6" borderId="1" xfId="0" applyFont="1" applyFill="1" applyBorder="1" applyAlignment="1">
      <alignment horizontal="center" vertical="center" wrapText="1"/>
    </xf>
    <xf numFmtId="0" fontId="14" fillId="6" borderId="41"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43" xfId="0" applyFont="1" applyFill="1" applyBorder="1" applyAlignment="1">
      <alignment horizontal="center" vertical="center"/>
    </xf>
    <xf numFmtId="0" fontId="14" fillId="6" borderId="1" xfId="0" applyFont="1" applyFill="1" applyBorder="1" applyAlignment="1">
      <alignment horizontal="center" vertical="center"/>
    </xf>
    <xf numFmtId="0" fontId="14" fillId="6" borderId="0" xfId="0" applyFont="1" applyFill="1" applyBorder="1" applyAlignment="1">
      <alignment horizontal="center" vertical="center"/>
    </xf>
    <xf numFmtId="0" fontId="24" fillId="7" borderId="3" xfId="0" applyFont="1" applyFill="1" applyBorder="1" applyAlignment="1">
      <alignment vertical="center" wrapText="1"/>
    </xf>
    <xf numFmtId="0" fontId="24" fillId="3" borderId="3" xfId="0" quotePrefix="1" applyFont="1" applyFill="1" applyBorder="1" applyAlignment="1">
      <alignment vertical="center" wrapText="1"/>
    </xf>
    <xf numFmtId="0" fontId="24" fillId="3" borderId="1" xfId="2" applyFont="1" applyFill="1" applyBorder="1" applyAlignment="1">
      <alignment horizontal="left" vertical="center" wrapText="1"/>
    </xf>
    <xf numFmtId="3" fontId="24" fillId="3" borderId="1" xfId="0" applyNumberFormat="1" applyFont="1" applyFill="1" applyBorder="1" applyAlignment="1">
      <alignment horizontal="center" vertical="center" wrapText="1"/>
    </xf>
    <xf numFmtId="0" fontId="24" fillId="3" borderId="1" xfId="0" applyFont="1" applyFill="1" applyBorder="1" applyAlignment="1">
      <alignment horizontal="center" vertical="center" wrapText="1"/>
    </xf>
    <xf numFmtId="3" fontId="24" fillId="3" borderId="1" xfId="0" applyNumberFormat="1" applyFont="1" applyFill="1" applyBorder="1" applyAlignment="1">
      <alignment horizontal="right" vertical="center" wrapText="1"/>
    </xf>
    <xf numFmtId="4" fontId="24" fillId="3" borderId="1" xfId="1" applyNumberFormat="1" applyFont="1" applyFill="1" applyBorder="1" applyAlignment="1">
      <alignment horizontal="right" vertical="center" wrapText="1"/>
    </xf>
    <xf numFmtId="3" fontId="24" fillId="3" borderId="1" xfId="0" applyNumberFormat="1" applyFont="1" applyFill="1" applyBorder="1" applyAlignment="1">
      <alignment vertical="center" wrapText="1"/>
    </xf>
    <xf numFmtId="0" fontId="24" fillId="7" borderId="3"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3" borderId="3" xfId="0" applyFont="1" applyFill="1" applyBorder="1" applyAlignment="1">
      <alignment vertical="top" wrapText="1"/>
    </xf>
    <xf numFmtId="4" fontId="14" fillId="3" borderId="1" xfId="1" applyNumberFormat="1" applyFont="1" applyFill="1" applyBorder="1" applyAlignment="1">
      <alignment horizontal="right" vertical="center" wrapText="1"/>
    </xf>
    <xf numFmtId="0" fontId="24" fillId="7" borderId="3" xfId="0" applyFont="1" applyFill="1" applyBorder="1" applyAlignment="1">
      <alignment vertical="top" wrapText="1"/>
    </xf>
    <xf numFmtId="0" fontId="24" fillId="3" borderId="1" xfId="0" applyFont="1" applyFill="1" applyBorder="1" applyAlignment="1">
      <alignment horizontal="left" vertical="center" wrapText="1"/>
    </xf>
    <xf numFmtId="4" fontId="14" fillId="3" borderId="3" xfId="2" applyNumberFormat="1" applyFont="1" applyFill="1" applyBorder="1" applyAlignment="1">
      <alignment horizontal="right" vertical="center" wrapText="1"/>
    </xf>
    <xf numFmtId="0" fontId="14" fillId="3" borderId="3" xfId="2" applyFont="1" applyFill="1" applyBorder="1" applyAlignment="1">
      <alignment horizontal="right" vertical="center" wrapText="1"/>
    </xf>
    <xf numFmtId="0" fontId="14" fillId="3" borderId="1" xfId="2" applyFont="1" applyFill="1" applyBorder="1" applyAlignment="1">
      <alignment horizontal="right" vertical="center" wrapText="1"/>
    </xf>
    <xf numFmtId="0" fontId="24" fillId="7" borderId="1" xfId="0" applyFont="1" applyFill="1" applyBorder="1" applyAlignment="1">
      <alignment vertical="center" wrapText="1"/>
    </xf>
    <xf numFmtId="0" fontId="24" fillId="3" borderId="1" xfId="2" applyFont="1" applyFill="1" applyBorder="1" applyAlignment="1">
      <alignment horizontal="left" vertical="top" wrapText="1"/>
    </xf>
    <xf numFmtId="0" fontId="24" fillId="7" borderId="14" xfId="0" applyFont="1" applyFill="1" applyBorder="1" applyAlignment="1">
      <alignment vertical="center" wrapText="1"/>
    </xf>
    <xf numFmtId="0" fontId="24" fillId="0" borderId="0" xfId="2" applyFont="1" applyFill="1" applyBorder="1" applyAlignment="1">
      <alignment horizontal="left" vertical="top" wrapText="1"/>
    </xf>
    <xf numFmtId="0" fontId="24" fillId="3" borderId="14" xfId="0" applyFont="1" applyFill="1" applyBorder="1" applyAlignment="1">
      <alignment vertical="center" wrapText="1"/>
    </xf>
    <xf numFmtId="4" fontId="14" fillId="3" borderId="1" xfId="2" applyNumberFormat="1" applyFont="1" applyFill="1" applyBorder="1" applyAlignment="1">
      <alignment horizontal="right" vertical="center" wrapText="1"/>
    </xf>
    <xf numFmtId="0" fontId="24" fillId="7" borderId="1" xfId="0" applyFont="1" applyFill="1" applyBorder="1"/>
    <xf numFmtId="0" fontId="24" fillId="3" borderId="1" xfId="0" applyFont="1" applyFill="1" applyBorder="1" applyAlignment="1">
      <alignment vertical="top" wrapText="1"/>
    </xf>
    <xf numFmtId="0" fontId="24" fillId="3" borderId="3" xfId="0" applyFont="1" applyFill="1" applyBorder="1" applyAlignment="1">
      <alignment vertical="center" wrapText="1"/>
    </xf>
    <xf numFmtId="0" fontId="24" fillId="3" borderId="1" xfId="0" applyFont="1" applyFill="1" applyBorder="1" applyAlignment="1">
      <alignment vertical="center" wrapText="1"/>
    </xf>
    <xf numFmtId="0" fontId="14" fillId="6" borderId="44" xfId="0" applyFont="1" applyFill="1" applyBorder="1" applyAlignment="1">
      <alignment horizontal="right" vertical="center"/>
    </xf>
    <xf numFmtId="0" fontId="14" fillId="6" borderId="44" xfId="0" applyFont="1" applyFill="1" applyBorder="1" applyAlignment="1">
      <alignment horizontal="center" vertical="center"/>
    </xf>
    <xf numFmtId="0" fontId="14" fillId="6" borderId="45" xfId="0" applyFont="1" applyFill="1" applyBorder="1" applyAlignment="1">
      <alignment horizontal="right" vertical="center"/>
    </xf>
    <xf numFmtId="0" fontId="14" fillId="6" borderId="46" xfId="0" applyFont="1" applyFill="1" applyBorder="1" applyAlignment="1">
      <alignment horizontal="center" vertical="center"/>
    </xf>
    <xf numFmtId="0" fontId="14" fillId="6" borderId="45" xfId="0" applyFont="1" applyFill="1" applyBorder="1" applyAlignment="1">
      <alignment horizontal="center" vertical="center"/>
    </xf>
    <xf numFmtId="0" fontId="24" fillId="3" borderId="11" xfId="0" applyFont="1" applyFill="1" applyBorder="1"/>
    <xf numFmtId="0" fontId="14" fillId="3" borderId="1" xfId="0" applyFont="1" applyFill="1" applyBorder="1" applyAlignment="1">
      <alignment vertical="center" wrapText="1"/>
    </xf>
    <xf numFmtId="4" fontId="24" fillId="3" borderId="1" xfId="0" applyNumberFormat="1" applyFont="1" applyFill="1" applyBorder="1" applyAlignment="1">
      <alignment vertical="center"/>
    </xf>
    <xf numFmtId="0" fontId="0" fillId="0" borderId="0" xfId="0" applyFont="1"/>
    <xf numFmtId="0" fontId="14" fillId="8" borderId="16" xfId="0" applyFont="1" applyFill="1" applyBorder="1" applyAlignment="1">
      <alignment horizontal="center" vertical="center" wrapText="1"/>
    </xf>
    <xf numFmtId="0" fontId="14" fillId="8" borderId="17" xfId="0" applyFont="1" applyFill="1" applyBorder="1" applyAlignment="1">
      <alignment horizontal="center" vertical="center" wrapText="1"/>
    </xf>
    <xf numFmtId="4" fontId="24" fillId="0" borderId="28" xfId="0" applyNumberFormat="1" applyFont="1" applyBorder="1" applyAlignment="1">
      <alignment horizontal="center" vertical="center"/>
    </xf>
    <xf numFmtId="0" fontId="0" fillId="0" borderId="0" xfId="0" applyFont="1" applyAlignment="1">
      <alignment vertical="center"/>
    </xf>
    <xf numFmtId="0" fontId="24" fillId="0" borderId="1" xfId="0" applyFont="1" applyFill="1" applyBorder="1" applyAlignment="1">
      <alignment vertical="top" wrapText="1"/>
    </xf>
    <xf numFmtId="0" fontId="24" fillId="0" borderId="14"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1" xfId="0" applyFont="1" applyFill="1" applyBorder="1" applyAlignment="1">
      <alignment vertical="center" wrapText="1"/>
    </xf>
    <xf numFmtId="0" fontId="24" fillId="0" borderId="14" xfId="0" applyFont="1" applyFill="1" applyBorder="1" applyAlignment="1">
      <alignment vertical="top" wrapText="1"/>
    </xf>
    <xf numFmtId="0" fontId="25" fillId="0" borderId="0" xfId="0" applyFont="1" applyFill="1" applyBorder="1" applyAlignment="1">
      <alignment horizontal="left"/>
    </xf>
    <xf numFmtId="0" fontId="24" fillId="0" borderId="0" xfId="0" applyFont="1" applyAlignment="1">
      <alignment horizontal="justify"/>
    </xf>
    <xf numFmtId="0" fontId="0" fillId="0" borderId="0" xfId="0" applyFont="1" applyAlignment="1">
      <alignment horizontal="right"/>
    </xf>
    <xf numFmtId="0" fontId="0" fillId="0" borderId="0" xfId="0" applyFont="1" applyAlignment="1">
      <alignment horizontal="left"/>
    </xf>
    <xf numFmtId="10" fontId="22" fillId="3" borderId="1" xfId="0" quotePrefix="1" applyNumberFormat="1" applyFont="1" applyFill="1" applyBorder="1" applyAlignment="1">
      <alignment vertical="top" wrapText="1"/>
    </xf>
    <xf numFmtId="4" fontId="24" fillId="5" borderId="16" xfId="0" applyNumberFormat="1" applyFont="1" applyFill="1" applyBorder="1"/>
    <xf numFmtId="4" fontId="24" fillId="5" borderId="17" xfId="0" applyNumberFormat="1" applyFont="1" applyFill="1" applyBorder="1"/>
    <xf numFmtId="0" fontId="24" fillId="9" borderId="1" xfId="0" applyFont="1" applyFill="1" applyBorder="1"/>
    <xf numFmtId="4" fontId="24" fillId="0" borderId="1" xfId="0" applyNumberFormat="1" applyFont="1" applyBorder="1"/>
    <xf numFmtId="4" fontId="24" fillId="0" borderId="12" xfId="0" applyNumberFormat="1" applyFont="1" applyBorder="1"/>
    <xf numFmtId="0" fontId="14" fillId="3" borderId="1" xfId="0" applyFont="1" applyFill="1" applyBorder="1" applyAlignment="1">
      <alignment horizontal="center" vertical="center"/>
    </xf>
    <xf numFmtId="0" fontId="14" fillId="0" borderId="11" xfId="0" applyFont="1" applyBorder="1" applyAlignment="1">
      <alignment horizontal="center" vertical="center" wrapText="1"/>
    </xf>
    <xf numFmtId="0" fontId="14" fillId="0" borderId="1" xfId="0" applyFont="1" applyBorder="1" applyAlignment="1">
      <alignment horizontal="center"/>
    </xf>
    <xf numFmtId="0" fontId="19" fillId="3" borderId="1" xfId="0" applyFont="1" applyFill="1" applyBorder="1" applyAlignment="1">
      <alignment horizontal="left" vertical="center" wrapText="1"/>
    </xf>
    <xf numFmtId="0" fontId="19" fillId="3" borderId="0" xfId="0" applyFont="1" applyFill="1" applyAlignment="1">
      <alignment horizontal="center"/>
    </xf>
    <xf numFmtId="0" fontId="19" fillId="3" borderId="1" xfId="0" applyFont="1" applyFill="1" applyBorder="1" applyAlignment="1">
      <alignment horizontal="left" vertical="top"/>
    </xf>
    <xf numFmtId="0" fontId="19" fillId="3" borderId="1" xfId="0" applyFont="1" applyFill="1" applyBorder="1" applyAlignment="1">
      <alignment horizontal="left" vertical="center" wrapText="1"/>
    </xf>
    <xf numFmtId="0" fontId="19" fillId="3" borderId="1" xfId="0" applyFont="1" applyFill="1" applyBorder="1" applyAlignment="1">
      <alignment horizontal="left" vertical="top" wrapText="1"/>
    </xf>
    <xf numFmtId="0" fontId="19" fillId="3" borderId="1" xfId="0" applyNumberFormat="1" applyFont="1" applyFill="1" applyBorder="1" applyAlignment="1">
      <alignment horizontal="left" vertical="center" wrapText="1"/>
    </xf>
    <xf numFmtId="0" fontId="28" fillId="3" borderId="0" xfId="0" applyFont="1" applyFill="1" applyBorder="1" applyAlignment="1">
      <alignment horizontal="center"/>
    </xf>
    <xf numFmtId="0" fontId="14" fillId="6" borderId="1" xfId="0" applyFont="1" applyFill="1" applyBorder="1" applyAlignment="1">
      <alignment horizontal="center" vertical="center" wrapText="1"/>
    </xf>
    <xf numFmtId="0" fontId="14" fillId="6" borderId="14"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14" fillId="6" borderId="11" xfId="0" applyFont="1" applyFill="1" applyBorder="1" applyAlignment="1">
      <alignment horizontal="center" vertical="center" wrapText="1"/>
    </xf>
    <xf numFmtId="0" fontId="23" fillId="0" borderId="0" xfId="0" applyNumberFormat="1" applyFont="1" applyAlignment="1">
      <alignment horizontal="left" wrapText="1"/>
    </xf>
    <xf numFmtId="0" fontId="14" fillId="3" borderId="1" xfId="0" applyFont="1" applyFill="1" applyBorder="1" applyAlignment="1">
      <alignment horizontal="center"/>
    </xf>
    <xf numFmtId="0" fontId="14" fillId="3" borderId="14" xfId="0" applyFont="1" applyFill="1" applyBorder="1" applyAlignment="1">
      <alignment horizontal="center" vertical="center"/>
    </xf>
    <xf numFmtId="0" fontId="14" fillId="3" borderId="26" xfId="0" applyFont="1" applyFill="1" applyBorder="1" applyAlignment="1">
      <alignment horizontal="center" vertical="center"/>
    </xf>
    <xf numFmtId="0" fontId="14" fillId="3" borderId="11" xfId="0" applyFont="1" applyFill="1" applyBorder="1" applyAlignment="1">
      <alignment horizontal="center" vertical="center"/>
    </xf>
    <xf numFmtId="0" fontId="24" fillId="3" borderId="14" xfId="0" applyFont="1" applyFill="1" applyBorder="1" applyAlignment="1">
      <alignment horizontal="center" vertical="top" wrapText="1"/>
    </xf>
    <xf numFmtId="0" fontId="24" fillId="3" borderId="11" xfId="0" applyFont="1" applyFill="1" applyBorder="1" applyAlignment="1">
      <alignment horizontal="center" vertical="top" wrapText="1"/>
    </xf>
    <xf numFmtId="0" fontId="14" fillId="3" borderId="1" xfId="0" applyFont="1" applyFill="1" applyBorder="1" applyAlignment="1">
      <alignment horizontal="center" vertical="center" wrapText="1"/>
    </xf>
    <xf numFmtId="0" fontId="14" fillId="3" borderId="1" xfId="0" applyFont="1" applyFill="1" applyBorder="1" applyAlignment="1">
      <alignment horizontal="center" vertical="center"/>
    </xf>
    <xf numFmtId="0" fontId="14" fillId="3" borderId="3" xfId="0" applyFont="1" applyFill="1" applyBorder="1" applyAlignment="1">
      <alignment horizontal="center" wrapText="1"/>
    </xf>
    <xf numFmtId="0" fontId="14" fillId="3" borderId="22" xfId="0" applyFont="1" applyFill="1" applyBorder="1" applyAlignment="1">
      <alignment horizontal="center" wrapText="1"/>
    </xf>
    <xf numFmtId="0" fontId="14" fillId="3" borderId="18" xfId="0" applyFont="1" applyFill="1" applyBorder="1" applyAlignment="1">
      <alignment horizontal="center" wrapText="1"/>
    </xf>
    <xf numFmtId="0" fontId="26" fillId="6" borderId="14"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6" fillId="6" borderId="11" xfId="0" applyFont="1" applyFill="1" applyBorder="1" applyAlignment="1">
      <alignment horizontal="center" vertical="center" wrapText="1"/>
    </xf>
    <xf numFmtId="0" fontId="1" fillId="2" borderId="23" xfId="0" applyFont="1" applyFill="1" applyBorder="1" applyAlignment="1">
      <alignment horizontal="center"/>
    </xf>
    <xf numFmtId="0" fontId="1" fillId="2" borderId="24" xfId="0" applyFont="1" applyFill="1" applyBorder="1" applyAlignment="1">
      <alignment horizontal="center"/>
    </xf>
    <xf numFmtId="0" fontId="1" fillId="2" borderId="25" xfId="0" applyFont="1" applyFill="1" applyBorder="1" applyAlignment="1">
      <alignment horizontal="center"/>
    </xf>
    <xf numFmtId="0" fontId="1" fillId="9" borderId="23" xfId="0" applyFont="1" applyFill="1" applyBorder="1" applyAlignment="1">
      <alignment horizontal="center"/>
    </xf>
    <xf numFmtId="0" fontId="1" fillId="9" borderId="24" xfId="0" applyFont="1" applyFill="1" applyBorder="1" applyAlignment="1">
      <alignment horizontal="center"/>
    </xf>
    <xf numFmtId="0" fontId="1" fillId="9" borderId="25" xfId="0" applyFont="1" applyFill="1" applyBorder="1" applyAlignment="1">
      <alignment horizontal="center"/>
    </xf>
    <xf numFmtId="0" fontId="1" fillId="5" borderId="23" xfId="0" applyFont="1" applyFill="1" applyBorder="1" applyAlignment="1">
      <alignment horizontal="center"/>
    </xf>
    <xf numFmtId="0" fontId="1" fillId="5" borderId="24" xfId="0" applyFont="1" applyFill="1" applyBorder="1" applyAlignment="1">
      <alignment horizontal="center"/>
    </xf>
    <xf numFmtId="0" fontId="1" fillId="5" borderId="25" xfId="0" applyFont="1" applyFill="1" applyBorder="1" applyAlignment="1">
      <alignment horizontal="center"/>
    </xf>
    <xf numFmtId="0" fontId="26" fillId="6" borderId="1" xfId="0" applyFont="1" applyFill="1" applyBorder="1" applyAlignment="1">
      <alignment horizontal="center" vertical="center" wrapText="1"/>
    </xf>
    <xf numFmtId="0" fontId="8" fillId="0" borderId="0" xfId="0" applyNumberFormat="1" applyFont="1" applyAlignment="1">
      <alignment horizontal="left" vertical="center" wrapText="1"/>
    </xf>
    <xf numFmtId="0" fontId="14" fillId="3" borderId="21" xfId="0" applyFont="1" applyFill="1" applyBorder="1" applyAlignment="1">
      <alignment horizontal="center" vertical="center"/>
    </xf>
    <xf numFmtId="0" fontId="14" fillId="3" borderId="0" xfId="0" applyFont="1" applyFill="1" applyBorder="1" applyAlignment="1">
      <alignment horizontal="center" vertical="center" wrapText="1"/>
    </xf>
    <xf numFmtId="0" fontId="14" fillId="6" borderId="47" xfId="0" applyFont="1" applyFill="1" applyBorder="1" applyAlignment="1">
      <alignment horizontal="center" vertical="center"/>
    </xf>
    <xf numFmtId="0" fontId="14" fillId="6" borderId="48" xfId="0" applyFont="1" applyFill="1" applyBorder="1" applyAlignment="1">
      <alignment horizontal="center" vertical="center"/>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4" xfId="0" applyFont="1" applyFill="1" applyBorder="1" applyAlignment="1">
      <alignment horizontal="center" vertical="center"/>
    </xf>
    <xf numFmtId="0" fontId="14" fillId="6" borderId="45" xfId="0" applyFont="1" applyFill="1" applyBorder="1" applyAlignment="1">
      <alignment horizontal="center" vertical="center"/>
    </xf>
    <xf numFmtId="0" fontId="14" fillId="6" borderId="44" xfId="0" applyFont="1" applyFill="1" applyBorder="1" applyAlignment="1">
      <alignment horizontal="right" vertical="center"/>
    </xf>
    <xf numFmtId="0" fontId="14" fillId="6" borderId="45" xfId="0" applyFont="1" applyFill="1" applyBorder="1" applyAlignment="1">
      <alignment horizontal="right" vertical="center"/>
    </xf>
    <xf numFmtId="0" fontId="24" fillId="3" borderId="3" xfId="0" applyFont="1" applyFill="1" applyBorder="1" applyAlignment="1">
      <alignment horizontal="left" vertical="center" wrapText="1"/>
    </xf>
    <xf numFmtId="0" fontId="24" fillId="3" borderId="22" xfId="0" applyFont="1" applyFill="1" applyBorder="1" applyAlignment="1">
      <alignment horizontal="left" vertical="center" wrapText="1"/>
    </xf>
    <xf numFmtId="0" fontId="24" fillId="3" borderId="18" xfId="0" applyFont="1" applyFill="1" applyBorder="1" applyAlignment="1">
      <alignment horizontal="left" vertical="center" wrapText="1"/>
    </xf>
    <xf numFmtId="0" fontId="24" fillId="3" borderId="3" xfId="0" applyFont="1" applyFill="1" applyBorder="1" applyAlignment="1">
      <alignment horizontal="center" wrapText="1"/>
    </xf>
    <xf numFmtId="0" fontId="24" fillId="3" borderId="22" xfId="0" applyFont="1" applyFill="1" applyBorder="1" applyAlignment="1">
      <alignment horizontal="center" wrapText="1"/>
    </xf>
    <xf numFmtId="0" fontId="24" fillId="3" borderId="18" xfId="0" applyFont="1" applyFill="1" applyBorder="1" applyAlignment="1">
      <alignment horizontal="center" wrapText="1"/>
    </xf>
    <xf numFmtId="0" fontId="14" fillId="6" borderId="46" xfId="0" applyFont="1" applyFill="1" applyBorder="1" applyAlignment="1">
      <alignment horizontal="center" vertical="center"/>
    </xf>
    <xf numFmtId="0" fontId="14" fillId="5" borderId="30" xfId="0" applyFont="1" applyFill="1" applyBorder="1" applyAlignment="1">
      <alignment horizontal="center" wrapText="1"/>
    </xf>
    <xf numFmtId="0" fontId="24" fillId="5" borderId="16" xfId="0" applyFont="1" applyFill="1" applyBorder="1" applyAlignment="1">
      <alignment wrapText="1"/>
    </xf>
    <xf numFmtId="0" fontId="14" fillId="0" borderId="14" xfId="0" applyNumberFormat="1" applyFont="1" applyBorder="1" applyAlignment="1">
      <alignment horizontal="center" vertical="center" wrapText="1"/>
    </xf>
    <xf numFmtId="0" fontId="14" fillId="0" borderId="11" xfId="0" applyFont="1" applyBorder="1" applyAlignment="1">
      <alignment vertical="center" wrapText="1"/>
    </xf>
    <xf numFmtId="0" fontId="14" fillId="3" borderId="19" xfId="0" applyFont="1" applyFill="1" applyBorder="1" applyAlignment="1">
      <alignment horizontal="left" vertical="center" wrapText="1"/>
    </xf>
    <xf numFmtId="0" fontId="14" fillId="3" borderId="20" xfId="0" applyFont="1" applyFill="1" applyBorder="1" applyAlignment="1">
      <alignment horizontal="left" vertical="center" wrapText="1"/>
    </xf>
    <xf numFmtId="0" fontId="24" fillId="0" borderId="14" xfId="0" applyFont="1" applyFill="1" applyBorder="1" applyAlignment="1">
      <alignment horizontal="center" vertical="center" wrapText="1"/>
    </xf>
    <xf numFmtId="0" fontId="24" fillId="0" borderId="26"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35" xfId="0" applyFont="1" applyBorder="1" applyAlignment="1">
      <alignment horizontal="center" vertical="center"/>
    </xf>
    <xf numFmtId="0" fontId="24" fillId="0" borderId="27" xfId="0" applyFont="1" applyBorder="1" applyAlignment="1">
      <alignment horizontal="center" vertical="center"/>
    </xf>
    <xf numFmtId="0" fontId="24" fillId="0" borderId="36" xfId="0" applyFont="1" applyBorder="1" applyAlignment="1">
      <alignment horizontal="center" vertical="center"/>
    </xf>
    <xf numFmtId="0" fontId="23" fillId="0" borderId="0" xfId="0" applyNumberFormat="1" applyFont="1" applyAlignment="1">
      <alignment horizontal="left" vertical="center" wrapText="1"/>
    </xf>
    <xf numFmtId="0" fontId="24" fillId="0" borderId="14" xfId="0" applyFont="1" applyFill="1" applyBorder="1" applyAlignment="1">
      <alignment horizontal="left" vertical="center" wrapText="1"/>
    </xf>
    <xf numFmtId="0" fontId="24" fillId="0" borderId="11" xfId="0" applyFont="1" applyFill="1" applyBorder="1" applyAlignment="1">
      <alignment horizontal="left" vertical="center" wrapText="1"/>
    </xf>
    <xf numFmtId="0" fontId="24" fillId="0" borderId="13" xfId="0" applyFont="1" applyBorder="1" applyAlignment="1">
      <alignment horizontal="center" vertical="center"/>
    </xf>
    <xf numFmtId="0" fontId="24" fillId="0" borderId="13" xfId="0" applyFont="1" applyBorder="1" applyAlignment="1">
      <alignment horizontal="right" vertical="center"/>
    </xf>
    <xf numFmtId="0" fontId="24" fillId="0" borderId="14" xfId="0" applyFont="1" applyBorder="1" applyAlignment="1">
      <alignment horizontal="center"/>
    </xf>
    <xf numFmtId="0" fontId="24" fillId="0" borderId="11" xfId="0" applyFont="1" applyBorder="1" applyAlignment="1">
      <alignment horizontal="center"/>
    </xf>
    <xf numFmtId="0" fontId="24" fillId="0" borderId="14" xfId="0" applyFont="1" applyFill="1" applyBorder="1" applyAlignment="1">
      <alignment horizontal="left" wrapText="1"/>
    </xf>
    <xf numFmtId="0" fontId="24" fillId="0" borderId="11" xfId="0" applyFont="1" applyFill="1" applyBorder="1" applyAlignment="1">
      <alignment horizontal="left" wrapText="1"/>
    </xf>
    <xf numFmtId="0" fontId="14" fillId="3" borderId="31" xfId="0" applyFont="1" applyFill="1" applyBorder="1" applyAlignment="1">
      <alignment horizontal="center" vertical="center"/>
    </xf>
    <xf numFmtId="0" fontId="14" fillId="3" borderId="32" xfId="0" applyFont="1" applyFill="1" applyBorder="1" applyAlignment="1">
      <alignment horizontal="center" vertical="center"/>
    </xf>
    <xf numFmtId="0" fontId="23" fillId="0" borderId="0" xfId="0" applyFont="1" applyAlignment="1">
      <alignment horizontal="center" wrapText="1"/>
    </xf>
    <xf numFmtId="0" fontId="14" fillId="8" borderId="33" xfId="0" applyFont="1" applyFill="1" applyBorder="1" applyAlignment="1">
      <alignment vertical="center" wrapText="1"/>
    </xf>
    <xf numFmtId="0" fontId="14" fillId="8" borderId="34" xfId="0" applyFont="1" applyFill="1" applyBorder="1" applyAlignment="1">
      <alignment vertical="center" wrapText="1"/>
    </xf>
    <xf numFmtId="0" fontId="14" fillId="8" borderId="29" xfId="0" applyFont="1" applyFill="1" applyBorder="1" applyAlignment="1">
      <alignment vertical="center" wrapText="1"/>
    </xf>
    <xf numFmtId="0" fontId="14" fillId="8" borderId="30" xfId="0" applyFont="1" applyFill="1" applyBorder="1" applyAlignment="1">
      <alignment vertical="center" wrapText="1"/>
    </xf>
    <xf numFmtId="0" fontId="14" fillId="8" borderId="37" xfId="0" applyFont="1" applyFill="1" applyBorder="1" applyAlignment="1">
      <alignment horizontal="center" vertical="center"/>
    </xf>
    <xf numFmtId="0" fontId="14" fillId="8" borderId="38" xfId="0" applyFont="1" applyFill="1" applyBorder="1" applyAlignment="1">
      <alignment horizontal="center" vertical="center"/>
    </xf>
    <xf numFmtId="0" fontId="14" fillId="8" borderId="39" xfId="0" applyFont="1" applyFill="1" applyBorder="1" applyAlignment="1">
      <alignment vertical="center" wrapText="1"/>
    </xf>
    <xf numFmtId="0" fontId="14" fillId="8" borderId="40" xfId="0" applyFont="1" applyFill="1" applyBorder="1" applyAlignment="1">
      <alignment vertical="center" wrapText="1"/>
    </xf>
    <xf numFmtId="0" fontId="24" fillId="0" borderId="15" xfId="0" applyFont="1" applyBorder="1" applyAlignment="1">
      <alignment horizontal="center"/>
    </xf>
    <xf numFmtId="0" fontId="24" fillId="0" borderId="28" xfId="0" applyFont="1" applyBorder="1" applyAlignment="1">
      <alignment horizontal="center"/>
    </xf>
    <xf numFmtId="0" fontId="23" fillId="0" borderId="0" xfId="0" applyFont="1" applyAlignment="1">
      <alignment horizontal="left"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applyBorder="1" applyAlignment="1">
      <alignment horizontal="center"/>
    </xf>
    <xf numFmtId="0" fontId="2" fillId="0" borderId="14"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9" xfId="0" applyFont="1" applyBorder="1" applyAlignment="1">
      <alignment horizontal="left" vertical="center" wrapText="1"/>
    </xf>
    <xf numFmtId="0" fontId="2" fillId="0" borderId="20" xfId="0" applyFont="1" applyBorder="1" applyAlignment="1">
      <alignment horizontal="left" vertical="center" wrapText="1"/>
    </xf>
  </cellXfs>
  <cellStyles count="3">
    <cellStyle name="Comma" xfId="1" builtinId="3"/>
    <cellStyle name="Normal" xfId="0" builtinId="0"/>
    <cellStyle name="Normal 3"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xdr:col>
      <xdr:colOff>9525</xdr:colOff>
      <xdr:row>1</xdr:row>
      <xdr:rowOff>9525</xdr:rowOff>
    </xdr:to>
    <xdr:pic>
      <xdr:nvPicPr>
        <xdr:cNvPr id="11693" name="tab6Form:datatable:0: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466725"/>
          <a:ext cx="9525" cy="9525"/>
        </a:xfrm>
        <a:prstGeom prst="rect">
          <a:avLst/>
        </a:prstGeom>
        <a:noFill/>
        <a:ln w="9525">
          <a:noFill/>
          <a:miter lim="800000"/>
          <a:headEnd/>
          <a:tailEnd/>
        </a:ln>
      </xdr:spPr>
    </xdr:pic>
    <xdr:clientData/>
  </xdr:twoCellAnchor>
  <xdr:twoCellAnchor editAs="oneCell">
    <xdr:from>
      <xdr:col>1</xdr:col>
      <xdr:colOff>0</xdr:colOff>
      <xdr:row>3</xdr:row>
      <xdr:rowOff>0</xdr:rowOff>
    </xdr:from>
    <xdr:to>
      <xdr:col>1</xdr:col>
      <xdr:colOff>9525</xdr:colOff>
      <xdr:row>3</xdr:row>
      <xdr:rowOff>9525</xdr:rowOff>
    </xdr:to>
    <xdr:pic>
      <xdr:nvPicPr>
        <xdr:cNvPr id="11694" name="tab6Form:datatable:2: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657350"/>
          <a:ext cx="9525" cy="9525"/>
        </a:xfrm>
        <a:prstGeom prst="rect">
          <a:avLst/>
        </a:prstGeom>
        <a:noFill/>
        <a:ln w="9525">
          <a:noFill/>
          <a:miter lim="800000"/>
          <a:headEnd/>
          <a:tailEnd/>
        </a:ln>
      </xdr:spPr>
    </xdr:pic>
    <xdr:clientData/>
  </xdr:twoCellAnchor>
  <xdr:twoCellAnchor editAs="oneCell">
    <xdr:from>
      <xdr:col>1</xdr:col>
      <xdr:colOff>0</xdr:colOff>
      <xdr:row>4</xdr:row>
      <xdr:rowOff>0</xdr:rowOff>
    </xdr:from>
    <xdr:to>
      <xdr:col>1</xdr:col>
      <xdr:colOff>9525</xdr:colOff>
      <xdr:row>4</xdr:row>
      <xdr:rowOff>9525</xdr:rowOff>
    </xdr:to>
    <xdr:pic>
      <xdr:nvPicPr>
        <xdr:cNvPr id="11695" name="tab6Form:datatable: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962275"/>
          <a:ext cx="9525" cy="9525"/>
        </a:xfrm>
        <a:prstGeom prst="rect">
          <a:avLst/>
        </a:prstGeom>
        <a:noFill/>
        <a:ln w="9525">
          <a:noFill/>
          <a:miter lim="800000"/>
          <a:headEnd/>
          <a:tailEnd/>
        </a:ln>
      </xdr:spPr>
    </xdr:pic>
    <xdr:clientData/>
  </xdr:twoCellAnchor>
  <xdr:twoCellAnchor editAs="oneCell">
    <xdr:from>
      <xdr:col>1</xdr:col>
      <xdr:colOff>0</xdr:colOff>
      <xdr:row>5</xdr:row>
      <xdr:rowOff>0</xdr:rowOff>
    </xdr:from>
    <xdr:to>
      <xdr:col>1</xdr:col>
      <xdr:colOff>9525</xdr:colOff>
      <xdr:row>5</xdr:row>
      <xdr:rowOff>19050</xdr:rowOff>
    </xdr:to>
    <xdr:pic>
      <xdr:nvPicPr>
        <xdr:cNvPr id="11696" name="tab6Form:datatable:5: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4772025"/>
          <a:ext cx="9525" cy="19050"/>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1</xdr:col>
      <xdr:colOff>9525</xdr:colOff>
      <xdr:row>10</xdr:row>
      <xdr:rowOff>19050</xdr:rowOff>
    </xdr:to>
    <xdr:pic>
      <xdr:nvPicPr>
        <xdr:cNvPr id="11697" name="tab6Form:datatable:7: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5592425"/>
          <a:ext cx="9525" cy="19050"/>
        </a:xfrm>
        <a:prstGeom prst="rect">
          <a:avLst/>
        </a:prstGeom>
        <a:noFill/>
        <a:ln w="9525">
          <a:noFill/>
          <a:miter lim="800000"/>
          <a:headEnd/>
          <a:tailEnd/>
        </a:ln>
      </xdr:spPr>
    </xdr:pic>
    <xdr:clientData/>
  </xdr:twoCellAnchor>
  <xdr:twoCellAnchor editAs="oneCell">
    <xdr:from>
      <xdr:col>1</xdr:col>
      <xdr:colOff>0</xdr:colOff>
      <xdr:row>11</xdr:row>
      <xdr:rowOff>0</xdr:rowOff>
    </xdr:from>
    <xdr:to>
      <xdr:col>1</xdr:col>
      <xdr:colOff>9525</xdr:colOff>
      <xdr:row>11</xdr:row>
      <xdr:rowOff>9525</xdr:rowOff>
    </xdr:to>
    <xdr:pic>
      <xdr:nvPicPr>
        <xdr:cNvPr id="11698" name="tab6Form:datatable:8: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9564350"/>
          <a:ext cx="9525" cy="9525"/>
        </a:xfrm>
        <a:prstGeom prst="rect">
          <a:avLst/>
        </a:prstGeom>
        <a:noFill/>
        <a:ln w="9525">
          <a:noFill/>
          <a:miter lim="800000"/>
          <a:headEnd/>
          <a:tailEnd/>
        </a:ln>
      </xdr:spPr>
    </xdr:pic>
    <xdr:clientData/>
  </xdr:twoCellAnchor>
  <xdr:twoCellAnchor editAs="oneCell">
    <xdr:from>
      <xdr:col>1</xdr:col>
      <xdr:colOff>0</xdr:colOff>
      <xdr:row>12</xdr:row>
      <xdr:rowOff>0</xdr:rowOff>
    </xdr:from>
    <xdr:to>
      <xdr:col>1</xdr:col>
      <xdr:colOff>9525</xdr:colOff>
      <xdr:row>12</xdr:row>
      <xdr:rowOff>9525</xdr:rowOff>
    </xdr:to>
    <xdr:pic>
      <xdr:nvPicPr>
        <xdr:cNvPr id="11699" name="tab6Form:datatable:9: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1869400"/>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1700" name="tab6Form:datatable:10: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2393275"/>
          <a:ext cx="9525" cy="9525"/>
        </a:xfrm>
        <a:prstGeom prst="rect">
          <a:avLst/>
        </a:prstGeom>
        <a:noFill/>
        <a:ln w="9525">
          <a:noFill/>
          <a:miter lim="800000"/>
          <a:headEnd/>
          <a:tailEnd/>
        </a:ln>
      </xdr:spPr>
    </xdr:pic>
    <xdr:clientData/>
  </xdr:twoCellAnchor>
  <xdr:twoCellAnchor editAs="oneCell">
    <xdr:from>
      <xdr:col>1</xdr:col>
      <xdr:colOff>0</xdr:colOff>
      <xdr:row>15</xdr:row>
      <xdr:rowOff>0</xdr:rowOff>
    </xdr:from>
    <xdr:to>
      <xdr:col>1</xdr:col>
      <xdr:colOff>9525</xdr:colOff>
      <xdr:row>15</xdr:row>
      <xdr:rowOff>9525</xdr:rowOff>
    </xdr:to>
    <xdr:pic>
      <xdr:nvPicPr>
        <xdr:cNvPr id="11701" name="tab6Form:datatable:12: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4069675"/>
          <a:ext cx="9525" cy="9525"/>
        </a:xfrm>
        <a:prstGeom prst="rect">
          <a:avLst/>
        </a:prstGeom>
        <a:noFill/>
        <a:ln w="9525">
          <a:noFill/>
          <a:miter lim="800000"/>
          <a:headEnd/>
          <a:tailEnd/>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1702"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7993975"/>
          <a:ext cx="9525" cy="95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1703" name="tab6Form:datatable:15: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9517975"/>
          <a:ext cx="95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9525</xdr:colOff>
      <xdr:row>13</xdr:row>
      <xdr:rowOff>0</xdr:rowOff>
    </xdr:to>
    <xdr:pic>
      <xdr:nvPicPr>
        <xdr:cNvPr id="2263"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543050" y="4933950"/>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0</xdr:rowOff>
    </xdr:to>
    <xdr:pic>
      <xdr:nvPicPr>
        <xdr:cNvPr id="2264"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543050" y="4933950"/>
          <a:ext cx="9525" cy="95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16</xdr:row>
      <xdr:rowOff>0</xdr:rowOff>
    </xdr:from>
    <xdr:to>
      <xdr:col>1</xdr:col>
      <xdr:colOff>9525</xdr:colOff>
      <xdr:row>16</xdr:row>
      <xdr:rowOff>9525</xdr:rowOff>
    </xdr:to>
    <xdr:pic>
      <xdr:nvPicPr>
        <xdr:cNvPr id="6335"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752600" y="5133975"/>
          <a:ext cx="9525" cy="9525"/>
        </a:xfrm>
        <a:prstGeom prst="rect">
          <a:avLst/>
        </a:prstGeom>
        <a:noFill/>
        <a:ln w="9525">
          <a:noFill/>
          <a:miter lim="800000"/>
          <a:headEnd/>
          <a:tailEnd/>
        </a:ln>
      </xdr:spPr>
    </xdr:pic>
    <xdr:clientData/>
  </xdr:twoCellAnchor>
  <xdr:twoCellAnchor editAs="oneCell">
    <xdr:from>
      <xdr:col>1</xdr:col>
      <xdr:colOff>0</xdr:colOff>
      <xdr:row>16</xdr:row>
      <xdr:rowOff>0</xdr:rowOff>
    </xdr:from>
    <xdr:to>
      <xdr:col>1</xdr:col>
      <xdr:colOff>9525</xdr:colOff>
      <xdr:row>16</xdr:row>
      <xdr:rowOff>9525</xdr:rowOff>
    </xdr:to>
    <xdr:pic>
      <xdr:nvPicPr>
        <xdr:cNvPr id="6336"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752600" y="5133975"/>
          <a:ext cx="9525" cy="95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9525</xdr:colOff>
      <xdr:row>13</xdr:row>
      <xdr:rowOff>9525</xdr:rowOff>
    </xdr:to>
    <xdr:pic>
      <xdr:nvPicPr>
        <xdr:cNvPr id="13349"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543050" y="4933950"/>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3350"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543050" y="4933950"/>
          <a:ext cx="9525" cy="95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9525</xdr:colOff>
      <xdr:row>13</xdr:row>
      <xdr:rowOff>9525</xdr:rowOff>
    </xdr:to>
    <xdr:pic>
      <xdr:nvPicPr>
        <xdr:cNvPr id="4379"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380"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381"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382"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383"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4384"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1</xdr:col>
      <xdr:colOff>9525</xdr:colOff>
      <xdr:row>13</xdr:row>
      <xdr:rowOff>9525</xdr:rowOff>
    </xdr:to>
    <xdr:pic>
      <xdr:nvPicPr>
        <xdr:cNvPr id="12403"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404"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405"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406"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407"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twoCellAnchor editAs="oneCell">
    <xdr:from>
      <xdr:col>1</xdr:col>
      <xdr:colOff>0</xdr:colOff>
      <xdr:row>13</xdr:row>
      <xdr:rowOff>0</xdr:rowOff>
    </xdr:from>
    <xdr:to>
      <xdr:col>1</xdr:col>
      <xdr:colOff>9525</xdr:colOff>
      <xdr:row>13</xdr:row>
      <xdr:rowOff>9525</xdr:rowOff>
    </xdr:to>
    <xdr:pic>
      <xdr:nvPicPr>
        <xdr:cNvPr id="12408"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1438275" y="4181475"/>
          <a:ext cx="9525" cy="95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6</xdr:row>
      <xdr:rowOff>0</xdr:rowOff>
    </xdr:from>
    <xdr:to>
      <xdr:col>1</xdr:col>
      <xdr:colOff>9525</xdr:colOff>
      <xdr:row>6</xdr:row>
      <xdr:rowOff>0</xdr:rowOff>
    </xdr:to>
    <xdr:pic>
      <xdr:nvPicPr>
        <xdr:cNvPr id="14512" name="tab6Form:datatable:0: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847850"/>
          <a:ext cx="9525" cy="0"/>
        </a:xfrm>
        <a:prstGeom prst="rect">
          <a:avLst/>
        </a:prstGeom>
        <a:noFill/>
        <a:ln w="9525">
          <a:noFill/>
          <a:miter lim="800000"/>
          <a:headEnd/>
          <a:tailEnd/>
        </a:ln>
      </xdr:spPr>
    </xdr:pic>
    <xdr:clientData/>
  </xdr:twoCellAnchor>
  <xdr:twoCellAnchor editAs="oneCell">
    <xdr:from>
      <xdr:col>1</xdr:col>
      <xdr:colOff>0</xdr:colOff>
      <xdr:row>8</xdr:row>
      <xdr:rowOff>0</xdr:rowOff>
    </xdr:from>
    <xdr:to>
      <xdr:col>1</xdr:col>
      <xdr:colOff>9525</xdr:colOff>
      <xdr:row>8</xdr:row>
      <xdr:rowOff>9525</xdr:rowOff>
    </xdr:to>
    <xdr:pic>
      <xdr:nvPicPr>
        <xdr:cNvPr id="14513" name="tab6Form:datatable:2: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247900"/>
          <a:ext cx="9525" cy="9525"/>
        </a:xfrm>
        <a:prstGeom prst="rect">
          <a:avLst/>
        </a:prstGeom>
        <a:noFill/>
        <a:ln w="9525">
          <a:noFill/>
          <a:miter lim="800000"/>
          <a:headEnd/>
          <a:tailEnd/>
        </a:ln>
      </xdr:spPr>
    </xdr:pic>
    <xdr:clientData/>
  </xdr:twoCellAnchor>
  <xdr:twoCellAnchor editAs="oneCell">
    <xdr:from>
      <xdr:col>1</xdr:col>
      <xdr:colOff>0</xdr:colOff>
      <xdr:row>9</xdr:row>
      <xdr:rowOff>0</xdr:rowOff>
    </xdr:from>
    <xdr:to>
      <xdr:col>1</xdr:col>
      <xdr:colOff>9525</xdr:colOff>
      <xdr:row>9</xdr:row>
      <xdr:rowOff>9525</xdr:rowOff>
    </xdr:to>
    <xdr:pic>
      <xdr:nvPicPr>
        <xdr:cNvPr id="14514" name="tab6Form:datatable: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2819400"/>
          <a:ext cx="9525" cy="9525"/>
        </a:xfrm>
        <a:prstGeom prst="rect">
          <a:avLst/>
        </a:prstGeom>
        <a:noFill/>
        <a:ln w="9525">
          <a:noFill/>
          <a:miter lim="800000"/>
          <a:headEnd/>
          <a:tailEnd/>
        </a:ln>
      </xdr:spPr>
    </xdr:pic>
    <xdr:clientData/>
  </xdr:twoCellAnchor>
  <xdr:twoCellAnchor editAs="oneCell">
    <xdr:from>
      <xdr:col>1</xdr:col>
      <xdr:colOff>0</xdr:colOff>
      <xdr:row>10</xdr:row>
      <xdr:rowOff>0</xdr:rowOff>
    </xdr:from>
    <xdr:to>
      <xdr:col>1</xdr:col>
      <xdr:colOff>9525</xdr:colOff>
      <xdr:row>10</xdr:row>
      <xdr:rowOff>9525</xdr:rowOff>
    </xdr:to>
    <xdr:pic>
      <xdr:nvPicPr>
        <xdr:cNvPr id="14515" name="tab6Form:datatable:5: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3800475"/>
          <a:ext cx="9525" cy="9525"/>
        </a:xfrm>
        <a:prstGeom prst="rect">
          <a:avLst/>
        </a:prstGeom>
        <a:noFill/>
        <a:ln w="9525">
          <a:noFill/>
          <a:miter lim="800000"/>
          <a:headEnd/>
          <a:tailEnd/>
        </a:ln>
      </xdr:spPr>
    </xdr:pic>
    <xdr:clientData/>
  </xdr:twoCellAnchor>
  <xdr:twoCellAnchor editAs="oneCell">
    <xdr:from>
      <xdr:col>1</xdr:col>
      <xdr:colOff>0</xdr:colOff>
      <xdr:row>16</xdr:row>
      <xdr:rowOff>0</xdr:rowOff>
    </xdr:from>
    <xdr:to>
      <xdr:col>1</xdr:col>
      <xdr:colOff>9525</xdr:colOff>
      <xdr:row>16</xdr:row>
      <xdr:rowOff>19050</xdr:rowOff>
    </xdr:to>
    <xdr:pic>
      <xdr:nvPicPr>
        <xdr:cNvPr id="14516" name="tab6Form:datatable:7: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8820150"/>
          <a:ext cx="9525" cy="19050"/>
        </a:xfrm>
        <a:prstGeom prst="rect">
          <a:avLst/>
        </a:prstGeom>
        <a:noFill/>
        <a:ln w="9525">
          <a:noFill/>
          <a:miter lim="800000"/>
          <a:headEnd/>
          <a:tailEnd/>
        </a:ln>
      </xdr:spPr>
    </xdr:pic>
    <xdr:clientData/>
  </xdr:twoCellAnchor>
  <xdr:twoCellAnchor editAs="oneCell">
    <xdr:from>
      <xdr:col>1</xdr:col>
      <xdr:colOff>0</xdr:colOff>
      <xdr:row>17</xdr:row>
      <xdr:rowOff>0</xdr:rowOff>
    </xdr:from>
    <xdr:to>
      <xdr:col>1</xdr:col>
      <xdr:colOff>9525</xdr:colOff>
      <xdr:row>17</xdr:row>
      <xdr:rowOff>9525</xdr:rowOff>
    </xdr:to>
    <xdr:pic>
      <xdr:nvPicPr>
        <xdr:cNvPr id="14517" name="tab6Form:datatable:8: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9344025"/>
          <a:ext cx="9525" cy="9525"/>
        </a:xfrm>
        <a:prstGeom prst="rect">
          <a:avLst/>
        </a:prstGeom>
        <a:noFill/>
        <a:ln w="9525">
          <a:noFill/>
          <a:miter lim="800000"/>
          <a:headEnd/>
          <a:tailEnd/>
        </a:ln>
      </xdr:spPr>
    </xdr:pic>
    <xdr:clientData/>
  </xdr:twoCellAnchor>
  <xdr:twoCellAnchor editAs="oneCell">
    <xdr:from>
      <xdr:col>1</xdr:col>
      <xdr:colOff>0</xdr:colOff>
      <xdr:row>18</xdr:row>
      <xdr:rowOff>0</xdr:rowOff>
    </xdr:from>
    <xdr:to>
      <xdr:col>1</xdr:col>
      <xdr:colOff>9525</xdr:colOff>
      <xdr:row>18</xdr:row>
      <xdr:rowOff>9525</xdr:rowOff>
    </xdr:to>
    <xdr:pic>
      <xdr:nvPicPr>
        <xdr:cNvPr id="14518" name="tab6Form:datatable:9: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0487025"/>
          <a:ext cx="9525" cy="9525"/>
        </a:xfrm>
        <a:prstGeom prst="rect">
          <a:avLst/>
        </a:prstGeom>
        <a:noFill/>
        <a:ln w="9525">
          <a:noFill/>
          <a:miter lim="800000"/>
          <a:headEnd/>
          <a:tailEnd/>
        </a:ln>
      </xdr:spPr>
    </xdr:pic>
    <xdr:clientData/>
  </xdr:twoCellAnchor>
  <xdr:twoCellAnchor editAs="oneCell">
    <xdr:from>
      <xdr:col>1</xdr:col>
      <xdr:colOff>0</xdr:colOff>
      <xdr:row>19</xdr:row>
      <xdr:rowOff>0</xdr:rowOff>
    </xdr:from>
    <xdr:to>
      <xdr:col>1</xdr:col>
      <xdr:colOff>9525</xdr:colOff>
      <xdr:row>19</xdr:row>
      <xdr:rowOff>9525</xdr:rowOff>
    </xdr:to>
    <xdr:pic>
      <xdr:nvPicPr>
        <xdr:cNvPr id="14519" name="tab6Form:datatable:10: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0906125"/>
          <a:ext cx="9525" cy="9525"/>
        </a:xfrm>
        <a:prstGeom prst="rect">
          <a:avLst/>
        </a:prstGeom>
        <a:noFill/>
        <a:ln w="9525">
          <a:noFill/>
          <a:miter lim="800000"/>
          <a:headEnd/>
          <a:tailEnd/>
        </a:ln>
      </xdr:spPr>
    </xdr:pic>
    <xdr:clientData/>
  </xdr:twoCellAnchor>
  <xdr:twoCellAnchor editAs="oneCell">
    <xdr:from>
      <xdr:col>1</xdr:col>
      <xdr:colOff>0</xdr:colOff>
      <xdr:row>21</xdr:row>
      <xdr:rowOff>0</xdr:rowOff>
    </xdr:from>
    <xdr:to>
      <xdr:col>1</xdr:col>
      <xdr:colOff>9525</xdr:colOff>
      <xdr:row>21</xdr:row>
      <xdr:rowOff>9525</xdr:rowOff>
    </xdr:to>
    <xdr:pic>
      <xdr:nvPicPr>
        <xdr:cNvPr id="14520" name="tab6Form:datatable:12: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1668125"/>
          <a:ext cx="9525" cy="9525"/>
        </a:xfrm>
        <a:prstGeom prst="rect">
          <a:avLst/>
        </a:prstGeom>
        <a:noFill/>
        <a:ln w="9525">
          <a:noFill/>
          <a:miter lim="800000"/>
          <a:headEnd/>
          <a:tailEnd/>
        </a:ln>
      </xdr:spPr>
    </xdr:pic>
    <xdr:clientData/>
  </xdr:twoCellAnchor>
  <xdr:twoCellAnchor editAs="oneCell">
    <xdr:from>
      <xdr:col>1</xdr:col>
      <xdr:colOff>0</xdr:colOff>
      <xdr:row>23</xdr:row>
      <xdr:rowOff>0</xdr:rowOff>
    </xdr:from>
    <xdr:to>
      <xdr:col>1</xdr:col>
      <xdr:colOff>9525</xdr:colOff>
      <xdr:row>23</xdr:row>
      <xdr:rowOff>9525</xdr:rowOff>
    </xdr:to>
    <xdr:pic>
      <xdr:nvPicPr>
        <xdr:cNvPr id="14521" name="tab6Form:datatable:14: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2649200"/>
          <a:ext cx="9525" cy="9525"/>
        </a:xfrm>
        <a:prstGeom prst="rect">
          <a:avLst/>
        </a:prstGeom>
        <a:noFill/>
        <a:ln w="9525">
          <a:noFill/>
          <a:miter lim="800000"/>
          <a:headEnd/>
          <a:tailEnd/>
        </a:ln>
      </xdr:spPr>
    </xdr:pic>
    <xdr:clientData/>
  </xdr:twoCellAnchor>
  <xdr:twoCellAnchor editAs="oneCell">
    <xdr:from>
      <xdr:col>1</xdr:col>
      <xdr:colOff>0</xdr:colOff>
      <xdr:row>24</xdr:row>
      <xdr:rowOff>0</xdr:rowOff>
    </xdr:from>
    <xdr:to>
      <xdr:col>1</xdr:col>
      <xdr:colOff>9525</xdr:colOff>
      <xdr:row>24</xdr:row>
      <xdr:rowOff>9525</xdr:rowOff>
    </xdr:to>
    <xdr:pic>
      <xdr:nvPicPr>
        <xdr:cNvPr id="14522" name="tab6Form:datatable:15:j_idt381" descr="http://7.6.4.214/backOffice/faces/javax.faces.resource/spacer/dot_clear.gif?ln=primefaces&amp;v=5.3"/>
        <xdr:cNvPicPr>
          <a:picLocks noChangeAspect="1" noChangeArrowheads="1"/>
        </xdr:cNvPicPr>
      </xdr:nvPicPr>
      <xdr:blipFill>
        <a:blip xmlns:r="http://schemas.openxmlformats.org/officeDocument/2006/relationships" r:embed="rId1"/>
        <a:srcRect/>
        <a:stretch>
          <a:fillRect/>
        </a:stretch>
      </xdr:blipFill>
      <xdr:spPr bwMode="auto">
        <a:xfrm>
          <a:off x="323850" y="13001625"/>
          <a:ext cx="9525" cy="95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F96"/>
  <sheetViews>
    <sheetView view="pageBreakPreview" zoomScaleNormal="100" zoomScaleSheetLayoutView="100" workbookViewId="0">
      <selection activeCell="D8" sqref="D8"/>
    </sheetView>
  </sheetViews>
  <sheetFormatPr defaultRowHeight="13.5"/>
  <cols>
    <col min="1" max="1" width="4.85546875" style="17" customWidth="1"/>
    <col min="2" max="2" width="23.7109375" style="15" customWidth="1"/>
    <col min="3" max="3" width="28.5703125" style="15" customWidth="1"/>
    <col min="4" max="4" width="53.7109375" style="15" customWidth="1"/>
    <col min="5" max="5" width="64.5703125" style="15" customWidth="1"/>
    <col min="6" max="16384" width="9.140625" style="14"/>
  </cols>
  <sheetData>
    <row r="1" spans="1:6" ht="36.75" customHeight="1">
      <c r="A1" s="13" t="s">
        <v>92</v>
      </c>
      <c r="B1" s="13" t="s">
        <v>93</v>
      </c>
      <c r="C1" s="13" t="s">
        <v>94</v>
      </c>
      <c r="D1" s="13" t="s">
        <v>98</v>
      </c>
      <c r="E1" s="13" t="s">
        <v>95</v>
      </c>
    </row>
    <row r="2" spans="1:6" ht="37.5" customHeight="1">
      <c r="A2" s="228">
        <v>1</v>
      </c>
      <c r="B2" s="229" t="s">
        <v>75</v>
      </c>
      <c r="C2" s="29" t="s">
        <v>76</v>
      </c>
      <c r="D2" s="29" t="s">
        <v>97</v>
      </c>
      <c r="E2" s="152"/>
      <c r="F2" s="153"/>
    </row>
    <row r="3" spans="1:6" ht="56.25" customHeight="1">
      <c r="A3" s="228"/>
      <c r="B3" s="229"/>
      <c r="C3" s="29" t="s">
        <v>77</v>
      </c>
      <c r="D3" s="29" t="s">
        <v>99</v>
      </c>
      <c r="E3" s="29" t="s">
        <v>194</v>
      </c>
      <c r="F3" s="153"/>
    </row>
    <row r="4" spans="1:6" ht="102.75" customHeight="1">
      <c r="A4" s="154">
        <v>2</v>
      </c>
      <c r="B4" s="155" t="s">
        <v>78</v>
      </c>
      <c r="C4" s="29" t="s">
        <v>238</v>
      </c>
      <c r="D4" s="152"/>
      <c r="E4" s="156" t="s">
        <v>100</v>
      </c>
      <c r="F4" s="153"/>
    </row>
    <row r="5" spans="1:6" ht="142.5" customHeight="1">
      <c r="A5" s="157">
        <v>3</v>
      </c>
      <c r="B5" s="29" t="s">
        <v>80</v>
      </c>
      <c r="C5" s="29" t="s">
        <v>80</v>
      </c>
      <c r="D5" s="29" t="s">
        <v>105</v>
      </c>
      <c r="E5" s="29"/>
      <c r="F5" s="153"/>
    </row>
    <row r="6" spans="1:6" ht="387" customHeight="1">
      <c r="A6" s="228">
        <v>4</v>
      </c>
      <c r="B6" s="229" t="s">
        <v>189</v>
      </c>
      <c r="C6" s="29" t="s">
        <v>81</v>
      </c>
      <c r="D6" s="152"/>
      <c r="E6" s="29" t="s">
        <v>199</v>
      </c>
      <c r="F6" s="153"/>
    </row>
    <row r="7" spans="1:6" ht="123" customHeight="1">
      <c r="A7" s="228"/>
      <c r="B7" s="229"/>
      <c r="C7" s="29" t="s">
        <v>101</v>
      </c>
      <c r="D7" s="29" t="s">
        <v>102</v>
      </c>
      <c r="E7" s="226" t="s">
        <v>258</v>
      </c>
      <c r="F7" s="153"/>
    </row>
    <row r="8" spans="1:6" ht="159.75" customHeight="1">
      <c r="A8" s="228"/>
      <c r="B8" s="229"/>
      <c r="C8" s="29" t="s">
        <v>232</v>
      </c>
      <c r="D8" s="29"/>
      <c r="E8" s="29" t="s">
        <v>196</v>
      </c>
      <c r="F8" s="153"/>
    </row>
    <row r="9" spans="1:6" ht="75" customHeight="1">
      <c r="A9" s="228"/>
      <c r="B9" s="229"/>
      <c r="C9" s="29" t="s">
        <v>231</v>
      </c>
      <c r="D9" s="29"/>
      <c r="E9" s="29" t="s">
        <v>197</v>
      </c>
      <c r="F9" s="153"/>
    </row>
    <row r="10" spans="1:6" ht="155.25" customHeight="1">
      <c r="A10" s="228"/>
      <c r="B10" s="229"/>
      <c r="C10" s="29" t="s">
        <v>175</v>
      </c>
      <c r="D10" s="29"/>
      <c r="E10" s="158" t="s">
        <v>235</v>
      </c>
      <c r="F10" s="153"/>
    </row>
    <row r="11" spans="1:6" s="15" customFormat="1" ht="312.75" customHeight="1">
      <c r="A11" s="157">
        <v>5</v>
      </c>
      <c r="B11" s="29" t="s">
        <v>82</v>
      </c>
      <c r="C11" s="29" t="s">
        <v>82</v>
      </c>
      <c r="D11" s="29" t="s">
        <v>178</v>
      </c>
      <c r="E11" s="29" t="s">
        <v>198</v>
      </c>
      <c r="F11" s="20"/>
    </row>
    <row r="12" spans="1:6" s="15" customFormat="1" ht="181.5" customHeight="1">
      <c r="A12" s="157">
        <v>6</v>
      </c>
      <c r="B12" s="29" t="s">
        <v>83</v>
      </c>
      <c r="C12" s="29" t="s">
        <v>83</v>
      </c>
      <c r="D12" s="29" t="s">
        <v>176</v>
      </c>
      <c r="E12" s="29" t="s">
        <v>236</v>
      </c>
      <c r="F12" s="20"/>
    </row>
    <row r="13" spans="1:6" s="15" customFormat="1" ht="41.25" customHeight="1">
      <c r="A13" s="157">
        <v>7</v>
      </c>
      <c r="B13" s="29" t="s">
        <v>84</v>
      </c>
      <c r="C13" s="29" t="s">
        <v>84</v>
      </c>
      <c r="D13" s="152" t="s">
        <v>103</v>
      </c>
      <c r="E13" s="29" t="s">
        <v>96</v>
      </c>
      <c r="F13" s="20"/>
    </row>
    <row r="14" spans="1:6" ht="66" customHeight="1">
      <c r="A14" s="157">
        <v>8</v>
      </c>
      <c r="B14" s="229" t="s">
        <v>85</v>
      </c>
      <c r="C14" s="29" t="s">
        <v>86</v>
      </c>
      <c r="D14" s="231" t="s">
        <v>104</v>
      </c>
      <c r="E14" s="231" t="s">
        <v>200</v>
      </c>
      <c r="F14" s="153"/>
    </row>
    <row r="15" spans="1:6" ht="66" customHeight="1">
      <c r="A15" s="157"/>
      <c r="B15" s="229"/>
      <c r="C15" s="29" t="s">
        <v>87</v>
      </c>
      <c r="D15" s="231"/>
      <c r="E15" s="231"/>
      <c r="F15" s="153"/>
    </row>
    <row r="16" spans="1:6" ht="165" customHeight="1">
      <c r="A16" s="228">
        <v>9</v>
      </c>
      <c r="B16" s="229" t="s">
        <v>88</v>
      </c>
      <c r="C16" s="29" t="s">
        <v>89</v>
      </c>
      <c r="D16" s="29" t="s">
        <v>177</v>
      </c>
      <c r="E16" s="229" t="s">
        <v>255</v>
      </c>
      <c r="F16" s="153"/>
    </row>
    <row r="17" spans="1:6" ht="144" customHeight="1">
      <c r="A17" s="228"/>
      <c r="B17" s="229"/>
      <c r="C17" s="29" t="s">
        <v>90</v>
      </c>
      <c r="D17" s="29" t="s">
        <v>182</v>
      </c>
      <c r="E17" s="229"/>
      <c r="F17" s="153"/>
    </row>
    <row r="18" spans="1:6" s="15" customFormat="1" ht="120" customHeight="1">
      <c r="A18" s="157">
        <v>10</v>
      </c>
      <c r="B18" s="29" t="s">
        <v>91</v>
      </c>
      <c r="C18" s="29" t="s">
        <v>91</v>
      </c>
      <c r="D18" s="29" t="s">
        <v>201</v>
      </c>
      <c r="E18" s="29" t="s">
        <v>202</v>
      </c>
      <c r="F18" s="20"/>
    </row>
    <row r="19" spans="1:6" ht="282.75" customHeight="1">
      <c r="A19" s="228">
        <v>11</v>
      </c>
      <c r="B19" s="229" t="s">
        <v>71</v>
      </c>
      <c r="C19" s="29" t="s">
        <v>72</v>
      </c>
      <c r="D19" s="29" t="s">
        <v>183</v>
      </c>
      <c r="E19" s="29" t="s">
        <v>203</v>
      </c>
      <c r="F19" s="153"/>
    </row>
    <row r="20" spans="1:6" ht="27">
      <c r="A20" s="228"/>
      <c r="B20" s="229"/>
      <c r="C20" s="29" t="s">
        <v>73</v>
      </c>
      <c r="D20" s="29"/>
      <c r="E20" s="152"/>
      <c r="F20" s="153"/>
    </row>
    <row r="21" spans="1:6" ht="231" customHeight="1">
      <c r="A21" s="228"/>
      <c r="B21" s="229"/>
      <c r="C21" s="29" t="s">
        <v>74</v>
      </c>
      <c r="D21" s="29" t="s">
        <v>237</v>
      </c>
      <c r="E21" s="159" t="s">
        <v>243</v>
      </c>
      <c r="F21" s="153"/>
    </row>
    <row r="22" spans="1:6" ht="54">
      <c r="A22" s="157"/>
      <c r="B22" s="29"/>
      <c r="C22" s="29" t="s">
        <v>184</v>
      </c>
      <c r="D22" s="29" t="s">
        <v>174</v>
      </c>
      <c r="E22" s="159"/>
      <c r="F22" s="153"/>
    </row>
    <row r="23" spans="1:6" s="16" customFormat="1" ht="77.25" customHeight="1">
      <c r="A23" s="157">
        <v>12</v>
      </c>
      <c r="B23" s="29" t="s">
        <v>179</v>
      </c>
      <c r="C23" s="29" t="s">
        <v>180</v>
      </c>
      <c r="D23" s="29" t="s">
        <v>181</v>
      </c>
      <c r="E23" s="29"/>
      <c r="F23" s="160"/>
    </row>
    <row r="24" spans="1:6">
      <c r="A24" s="19"/>
      <c r="B24" s="20"/>
      <c r="C24" s="20"/>
      <c r="D24" s="20"/>
      <c r="E24" s="161"/>
      <c r="F24" s="153"/>
    </row>
    <row r="25" spans="1:6">
      <c r="A25" s="19"/>
      <c r="B25" s="20"/>
      <c r="C25" s="20"/>
      <c r="D25" s="20"/>
      <c r="E25" s="20"/>
      <c r="F25" s="153"/>
    </row>
    <row r="26" spans="1:6">
      <c r="A26" s="19"/>
      <c r="B26" s="20"/>
      <c r="C26" s="20"/>
      <c r="D26" s="20"/>
      <c r="E26" s="161"/>
      <c r="F26" s="153"/>
    </row>
    <row r="27" spans="1:6" ht="15" customHeight="1">
      <c r="A27" s="19"/>
      <c r="B27" s="230" t="s">
        <v>256</v>
      </c>
      <c r="C27" s="230"/>
      <c r="D27" s="230"/>
      <c r="E27" s="230"/>
      <c r="F27" s="153"/>
    </row>
    <row r="28" spans="1:6">
      <c r="A28" s="19"/>
      <c r="B28" s="230"/>
      <c r="C28" s="230"/>
      <c r="D28" s="230"/>
      <c r="E28" s="230"/>
      <c r="F28" s="153"/>
    </row>
    <row r="29" spans="1:6">
      <c r="A29" s="19"/>
      <c r="B29" s="230"/>
      <c r="C29" s="230"/>
      <c r="D29" s="230"/>
      <c r="E29" s="230"/>
      <c r="F29" s="153"/>
    </row>
    <row r="30" spans="1:6">
      <c r="A30" s="19"/>
      <c r="B30" s="230"/>
      <c r="C30" s="230"/>
      <c r="D30" s="230"/>
      <c r="E30" s="230"/>
      <c r="F30" s="153"/>
    </row>
    <row r="31" spans="1:6">
      <c r="A31" s="19"/>
      <c r="B31" s="230"/>
      <c r="C31" s="230"/>
      <c r="D31" s="230"/>
      <c r="E31" s="230"/>
      <c r="F31" s="153"/>
    </row>
    <row r="32" spans="1:6">
      <c r="A32" s="19"/>
      <c r="B32" s="230"/>
      <c r="C32" s="230"/>
      <c r="D32" s="230"/>
      <c r="E32" s="230"/>
      <c r="F32" s="153"/>
    </row>
    <row r="33" spans="1:6">
      <c r="A33" s="19"/>
      <c r="B33" s="230"/>
      <c r="C33" s="230"/>
      <c r="D33" s="230"/>
      <c r="E33" s="230"/>
      <c r="F33" s="153"/>
    </row>
    <row r="34" spans="1:6">
      <c r="A34" s="19"/>
      <c r="B34" s="230"/>
      <c r="C34" s="230"/>
      <c r="D34" s="230"/>
      <c r="E34" s="230"/>
      <c r="F34" s="153"/>
    </row>
    <row r="35" spans="1:6">
      <c r="A35" s="19"/>
      <c r="B35" s="230"/>
      <c r="C35" s="230"/>
      <c r="D35" s="230"/>
      <c r="E35" s="230"/>
      <c r="F35" s="153"/>
    </row>
    <row r="36" spans="1:6">
      <c r="A36" s="19"/>
      <c r="B36" s="230"/>
      <c r="C36" s="230"/>
      <c r="D36" s="230"/>
      <c r="E36" s="230"/>
      <c r="F36" s="153"/>
    </row>
    <row r="37" spans="1:6">
      <c r="A37" s="19"/>
      <c r="B37" s="230"/>
      <c r="C37" s="230"/>
      <c r="D37" s="230"/>
      <c r="E37" s="230"/>
      <c r="F37" s="153"/>
    </row>
    <row r="38" spans="1:6">
      <c r="A38" s="19"/>
      <c r="B38" s="230"/>
      <c r="C38" s="230"/>
      <c r="D38" s="230"/>
      <c r="E38" s="230"/>
      <c r="F38" s="153"/>
    </row>
    <row r="39" spans="1:6">
      <c r="A39" s="19"/>
      <c r="B39" s="230"/>
      <c r="C39" s="230"/>
      <c r="D39" s="230"/>
      <c r="E39" s="230"/>
      <c r="F39" s="153"/>
    </row>
    <row r="40" spans="1:6">
      <c r="A40" s="19"/>
      <c r="B40" s="230"/>
      <c r="C40" s="230"/>
      <c r="D40" s="230"/>
      <c r="E40" s="230"/>
      <c r="F40" s="153"/>
    </row>
    <row r="41" spans="1:6">
      <c r="A41" s="19"/>
      <c r="B41" s="230"/>
      <c r="C41" s="230"/>
      <c r="D41" s="230"/>
      <c r="E41" s="230"/>
      <c r="F41" s="153"/>
    </row>
    <row r="42" spans="1:6">
      <c r="A42" s="19"/>
      <c r="B42" s="230"/>
      <c r="C42" s="230"/>
      <c r="D42" s="230"/>
      <c r="E42" s="230"/>
      <c r="F42" s="153"/>
    </row>
    <row r="43" spans="1:6">
      <c r="A43" s="19"/>
      <c r="B43" s="230"/>
      <c r="C43" s="230"/>
      <c r="D43" s="230"/>
      <c r="E43" s="230"/>
      <c r="F43" s="153"/>
    </row>
    <row r="44" spans="1:6">
      <c r="A44" s="19"/>
      <c r="B44" s="230"/>
      <c r="C44" s="230"/>
      <c r="D44" s="230"/>
      <c r="E44" s="230"/>
      <c r="F44" s="153"/>
    </row>
    <row r="45" spans="1:6">
      <c r="A45" s="19"/>
      <c r="B45" s="230"/>
      <c r="C45" s="230"/>
      <c r="D45" s="230"/>
      <c r="E45" s="230"/>
      <c r="F45" s="153"/>
    </row>
    <row r="46" spans="1:6">
      <c r="A46" s="19"/>
      <c r="B46" s="230"/>
      <c r="C46" s="230"/>
      <c r="D46" s="230"/>
      <c r="E46" s="230"/>
      <c r="F46" s="153"/>
    </row>
    <row r="47" spans="1:6">
      <c r="A47" s="19"/>
      <c r="B47" s="230"/>
      <c r="C47" s="230"/>
      <c r="D47" s="230"/>
      <c r="E47" s="230"/>
      <c r="F47" s="153"/>
    </row>
    <row r="48" spans="1:6">
      <c r="A48" s="19"/>
      <c r="B48" s="230"/>
      <c r="C48" s="230"/>
      <c r="D48" s="230"/>
      <c r="E48" s="230"/>
      <c r="F48" s="153"/>
    </row>
    <row r="49" spans="1:6">
      <c r="A49" s="19"/>
      <c r="B49" s="230"/>
      <c r="C49" s="230"/>
      <c r="D49" s="230"/>
      <c r="E49" s="230"/>
      <c r="F49" s="153"/>
    </row>
    <row r="50" spans="1:6">
      <c r="A50" s="19"/>
      <c r="B50" s="230"/>
      <c r="C50" s="230"/>
      <c r="D50" s="230"/>
      <c r="E50" s="230"/>
      <c r="F50" s="153"/>
    </row>
    <row r="51" spans="1:6">
      <c r="A51" s="19"/>
      <c r="B51" s="230"/>
      <c r="C51" s="230"/>
      <c r="D51" s="230"/>
      <c r="E51" s="230"/>
      <c r="F51" s="153"/>
    </row>
    <row r="52" spans="1:6">
      <c r="A52" s="19"/>
      <c r="B52" s="230"/>
      <c r="C52" s="230"/>
      <c r="D52" s="230"/>
      <c r="E52" s="230"/>
      <c r="F52" s="153"/>
    </row>
    <row r="53" spans="1:6">
      <c r="A53" s="19"/>
      <c r="B53" s="230"/>
      <c r="C53" s="230"/>
      <c r="D53" s="230"/>
      <c r="E53" s="230"/>
      <c r="F53" s="153"/>
    </row>
    <row r="54" spans="1:6">
      <c r="A54" s="19"/>
      <c r="B54" s="230"/>
      <c r="C54" s="230"/>
      <c r="D54" s="230"/>
      <c r="E54" s="230"/>
      <c r="F54" s="153"/>
    </row>
    <row r="55" spans="1:6">
      <c r="A55" s="19"/>
      <c r="B55" s="230"/>
      <c r="C55" s="230"/>
      <c r="D55" s="230"/>
      <c r="E55" s="230"/>
      <c r="F55" s="153"/>
    </row>
    <row r="56" spans="1:6">
      <c r="A56" s="19"/>
      <c r="B56" s="230"/>
      <c r="C56" s="230"/>
      <c r="D56" s="230"/>
      <c r="E56" s="230"/>
      <c r="F56" s="153"/>
    </row>
    <row r="57" spans="1:6">
      <c r="A57" s="19"/>
      <c r="B57" s="230"/>
      <c r="C57" s="230"/>
      <c r="D57" s="230"/>
      <c r="E57" s="230"/>
      <c r="F57" s="153"/>
    </row>
    <row r="58" spans="1:6">
      <c r="A58" s="19"/>
      <c r="B58" s="230"/>
      <c r="C58" s="230"/>
      <c r="D58" s="230"/>
      <c r="E58" s="230"/>
      <c r="F58" s="153"/>
    </row>
    <row r="59" spans="1:6">
      <c r="A59" s="19"/>
      <c r="B59" s="230"/>
      <c r="C59" s="230"/>
      <c r="D59" s="230"/>
      <c r="E59" s="230"/>
      <c r="F59" s="153"/>
    </row>
    <row r="60" spans="1:6">
      <c r="A60" s="19"/>
      <c r="B60" s="230"/>
      <c r="C60" s="230"/>
      <c r="D60" s="230"/>
      <c r="E60" s="230"/>
      <c r="F60" s="153"/>
    </row>
    <row r="61" spans="1:6">
      <c r="A61" s="19"/>
      <c r="B61" s="230"/>
      <c r="C61" s="230"/>
      <c r="D61" s="230"/>
      <c r="E61" s="230"/>
      <c r="F61" s="153"/>
    </row>
    <row r="62" spans="1:6">
      <c r="A62" s="19"/>
      <c r="B62" s="230"/>
      <c r="C62" s="230"/>
      <c r="D62" s="230"/>
      <c r="E62" s="230"/>
      <c r="F62" s="153"/>
    </row>
    <row r="63" spans="1:6">
      <c r="A63" s="19"/>
      <c r="B63" s="230"/>
      <c r="C63" s="230"/>
      <c r="D63" s="230"/>
      <c r="E63" s="230"/>
      <c r="F63" s="153"/>
    </row>
    <row r="64" spans="1:6">
      <c r="A64" s="19"/>
      <c r="B64" s="230"/>
      <c r="C64" s="230"/>
      <c r="D64" s="230"/>
      <c r="E64" s="230"/>
      <c r="F64" s="153"/>
    </row>
    <row r="65" spans="1:6">
      <c r="A65" s="19"/>
      <c r="B65" s="230"/>
      <c r="C65" s="230"/>
      <c r="D65" s="230"/>
      <c r="E65" s="230"/>
      <c r="F65" s="153"/>
    </row>
    <row r="66" spans="1:6">
      <c r="A66" s="19"/>
      <c r="B66" s="230"/>
      <c r="C66" s="230"/>
      <c r="D66" s="230"/>
      <c r="E66" s="230"/>
      <c r="F66" s="153"/>
    </row>
    <row r="67" spans="1:6">
      <c r="A67" s="19"/>
      <c r="B67" s="230"/>
      <c r="C67" s="230"/>
      <c r="D67" s="230"/>
      <c r="E67" s="230"/>
      <c r="F67" s="153"/>
    </row>
    <row r="68" spans="1:6">
      <c r="A68" s="19"/>
      <c r="B68" s="230"/>
      <c r="C68" s="230"/>
      <c r="D68" s="230"/>
      <c r="E68" s="230"/>
      <c r="F68" s="153"/>
    </row>
    <row r="69" spans="1:6">
      <c r="A69" s="19"/>
      <c r="B69" s="230"/>
      <c r="C69" s="230"/>
      <c r="D69" s="230"/>
      <c r="E69" s="230"/>
      <c r="F69" s="153"/>
    </row>
    <row r="70" spans="1:6">
      <c r="A70" s="19"/>
      <c r="B70" s="230"/>
      <c r="C70" s="230"/>
      <c r="D70" s="230"/>
      <c r="E70" s="230"/>
      <c r="F70" s="153"/>
    </row>
    <row r="71" spans="1:6">
      <c r="A71" s="19"/>
      <c r="B71" s="230"/>
      <c r="C71" s="230"/>
      <c r="D71" s="230"/>
      <c r="E71" s="230"/>
      <c r="F71" s="153"/>
    </row>
    <row r="72" spans="1:6">
      <c r="A72" s="19"/>
      <c r="B72" s="230"/>
      <c r="C72" s="230"/>
      <c r="D72" s="230"/>
      <c r="E72" s="230"/>
      <c r="F72" s="153"/>
    </row>
    <row r="73" spans="1:6">
      <c r="A73" s="19"/>
      <c r="B73" s="230"/>
      <c r="C73" s="230"/>
      <c r="D73" s="230"/>
      <c r="E73" s="230"/>
      <c r="F73" s="153"/>
    </row>
    <row r="74" spans="1:6">
      <c r="A74" s="19"/>
      <c r="B74" s="230"/>
      <c r="C74" s="230"/>
      <c r="D74" s="230"/>
      <c r="E74" s="230"/>
      <c r="F74" s="153"/>
    </row>
    <row r="75" spans="1:6">
      <c r="A75" s="19"/>
      <c r="B75" s="230"/>
      <c r="C75" s="230"/>
      <c r="D75" s="230"/>
      <c r="E75" s="230"/>
      <c r="F75" s="153"/>
    </row>
    <row r="76" spans="1:6">
      <c r="A76" s="19"/>
      <c r="B76" s="230"/>
      <c r="C76" s="230"/>
      <c r="D76" s="230"/>
      <c r="E76" s="230"/>
      <c r="F76" s="153"/>
    </row>
    <row r="77" spans="1:6" ht="31.5" customHeight="1">
      <c r="A77" s="19"/>
      <c r="B77" s="230"/>
      <c r="C77" s="230"/>
      <c r="D77" s="230"/>
      <c r="E77" s="230"/>
      <c r="F77" s="153"/>
    </row>
    <row r="78" spans="1:6" ht="27.75" customHeight="1">
      <c r="A78" s="19"/>
      <c r="B78" s="227"/>
      <c r="C78" s="227"/>
      <c r="D78" s="227"/>
      <c r="E78" s="227"/>
    </row>
    <row r="79" spans="1:6">
      <c r="A79" s="21"/>
      <c r="B79" s="232"/>
      <c r="C79" s="232"/>
      <c r="D79" s="232"/>
      <c r="E79" s="232"/>
      <c r="F79" s="22"/>
    </row>
    <row r="80" spans="1:6" ht="13.5" customHeight="1">
      <c r="A80" s="21"/>
      <c r="B80" s="23"/>
      <c r="C80" s="24"/>
      <c r="D80" s="24"/>
      <c r="E80" s="24"/>
      <c r="F80" s="22"/>
    </row>
    <row r="81" spans="1:6">
      <c r="A81" s="21"/>
      <c r="B81" s="23"/>
      <c r="C81" s="24"/>
      <c r="D81" s="24"/>
      <c r="E81" s="24"/>
      <c r="F81" s="22"/>
    </row>
    <row r="82" spans="1:6" ht="13.5" customHeight="1">
      <c r="A82" s="21"/>
      <c r="B82" s="232"/>
      <c r="C82" s="232"/>
      <c r="D82" s="232"/>
      <c r="E82" s="232"/>
      <c r="F82" s="22"/>
    </row>
    <row r="83" spans="1:6" ht="13.5" customHeight="1">
      <c r="A83" s="21"/>
      <c r="B83" s="23"/>
      <c r="C83" s="24"/>
      <c r="D83" s="24"/>
      <c r="E83" s="24"/>
      <c r="F83" s="22"/>
    </row>
    <row r="84" spans="1:6">
      <c r="A84" s="21"/>
      <c r="B84" s="23"/>
      <c r="C84" s="24"/>
      <c r="D84" s="24"/>
      <c r="E84" s="24"/>
      <c r="F84" s="22"/>
    </row>
    <row r="85" spans="1:6">
      <c r="A85" s="21"/>
      <c r="B85" s="232"/>
      <c r="C85" s="232"/>
      <c r="D85" s="232"/>
      <c r="E85" s="232"/>
      <c r="F85" s="22"/>
    </row>
    <row r="86" spans="1:6" ht="13.5" customHeight="1">
      <c r="A86" s="21"/>
      <c r="B86" s="23"/>
      <c r="C86" s="24"/>
      <c r="D86" s="24"/>
      <c r="E86" s="24"/>
      <c r="F86" s="22"/>
    </row>
    <row r="87" spans="1:6">
      <c r="A87" s="21"/>
      <c r="B87" s="23"/>
      <c r="C87" s="24"/>
      <c r="D87" s="24"/>
      <c r="E87" s="24"/>
      <c r="F87" s="22"/>
    </row>
    <row r="88" spans="1:6">
      <c r="A88" s="21"/>
      <c r="B88" s="232"/>
      <c r="C88" s="232"/>
      <c r="D88" s="232"/>
      <c r="E88" s="232"/>
      <c r="F88" s="22"/>
    </row>
    <row r="89" spans="1:6" ht="13.5" customHeight="1">
      <c r="A89" s="21"/>
      <c r="B89" s="23"/>
      <c r="C89" s="24"/>
      <c r="D89" s="24"/>
      <c r="E89" s="24"/>
      <c r="F89" s="22"/>
    </row>
    <row r="90" spans="1:6">
      <c r="A90" s="21"/>
      <c r="B90" s="23"/>
      <c r="C90" s="24"/>
      <c r="D90" s="24"/>
      <c r="E90" s="24"/>
      <c r="F90" s="22"/>
    </row>
    <row r="91" spans="1:6">
      <c r="A91" s="21"/>
      <c r="B91" s="232"/>
      <c r="C91" s="232"/>
      <c r="D91" s="232"/>
      <c r="E91" s="232"/>
      <c r="F91" s="22"/>
    </row>
    <row r="92" spans="1:6" ht="13.5" customHeight="1">
      <c r="A92" s="21"/>
      <c r="B92" s="23"/>
      <c r="C92" s="24"/>
      <c r="D92" s="24"/>
      <c r="E92" s="24"/>
      <c r="F92" s="22"/>
    </row>
    <row r="93" spans="1:6">
      <c r="A93" s="21"/>
      <c r="B93" s="23"/>
      <c r="C93" s="24"/>
      <c r="D93" s="24"/>
      <c r="E93" s="24"/>
      <c r="F93" s="22"/>
    </row>
    <row r="94" spans="1:6">
      <c r="A94" s="21"/>
      <c r="B94" s="25"/>
      <c r="C94" s="25"/>
      <c r="D94" s="25"/>
      <c r="E94" s="25"/>
      <c r="F94" s="22"/>
    </row>
    <row r="95" spans="1:6">
      <c r="A95" s="21"/>
      <c r="B95" s="25"/>
      <c r="C95" s="25"/>
      <c r="D95" s="25"/>
      <c r="E95" s="25"/>
      <c r="F95" s="22"/>
    </row>
    <row r="96" spans="1:6">
      <c r="A96" s="19"/>
      <c r="B96" s="20"/>
      <c r="C96" s="20"/>
      <c r="D96" s="20"/>
      <c r="E96" s="20"/>
    </row>
  </sheetData>
  <mergeCells count="19">
    <mergeCell ref="B79:E79"/>
    <mergeCell ref="B82:E82"/>
    <mergeCell ref="B85:E85"/>
    <mergeCell ref="B88:E88"/>
    <mergeCell ref="B91:E91"/>
    <mergeCell ref="B78:E78"/>
    <mergeCell ref="A2:A3"/>
    <mergeCell ref="B2:B3"/>
    <mergeCell ref="B6:B10"/>
    <mergeCell ref="A6:A10"/>
    <mergeCell ref="B16:B17"/>
    <mergeCell ref="B19:B21"/>
    <mergeCell ref="B14:B15"/>
    <mergeCell ref="B27:E77"/>
    <mergeCell ref="D14:D15"/>
    <mergeCell ref="E14:E15"/>
    <mergeCell ref="A16:A17"/>
    <mergeCell ref="A19:A21"/>
    <mergeCell ref="E16:E17"/>
  </mergeCells>
  <printOptions horizontalCentered="1"/>
  <pageMargins left="0" right="0" top="0.78740157480314965" bottom="0.51181102362204722" header="0.31496062992125984" footer="0.19685039370078741"/>
  <pageSetup paperSize="8" scale="77" orientation="landscape" horizontalDpi="1200" verticalDpi="1200"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dimension ref="A1:AH46"/>
  <sheetViews>
    <sheetView view="pageBreakPreview" zoomScale="60" zoomScaleNormal="87" workbookViewId="0">
      <selection activeCell="I38" sqref="I38"/>
    </sheetView>
  </sheetViews>
  <sheetFormatPr defaultRowHeight="15"/>
  <cols>
    <col min="1" max="1" width="23.140625" style="2" customWidth="1"/>
    <col min="2" max="2" width="38.5703125" style="78" customWidth="1"/>
    <col min="3" max="3" width="31.5703125" style="78" customWidth="1"/>
    <col min="4" max="4" width="17.7109375" style="78" customWidth="1"/>
    <col min="5" max="5" width="13.28515625" style="78" customWidth="1"/>
    <col min="6" max="6" width="17.7109375" style="81" customWidth="1"/>
    <col min="7" max="7" width="20.85546875" style="83" customWidth="1"/>
    <col min="8" max="8" width="23.28515625" style="83" customWidth="1"/>
    <col min="9" max="9" width="18.7109375" style="81" customWidth="1"/>
    <col min="10" max="10" width="17.5703125" style="81" customWidth="1"/>
    <col min="11" max="11" width="20.28515625" style="78" hidden="1" customWidth="1"/>
    <col min="12" max="12" width="15.85546875" style="78" hidden="1" customWidth="1"/>
    <col min="13" max="13" width="23.5703125" style="78" hidden="1" customWidth="1"/>
    <col min="14" max="14" width="15.85546875" style="78" hidden="1" customWidth="1"/>
    <col min="15" max="15" width="18.140625" style="78" hidden="1" customWidth="1"/>
    <col min="16" max="16" width="21.85546875" style="78" hidden="1" customWidth="1"/>
    <col min="17" max="19" width="0" style="78" hidden="1" customWidth="1"/>
    <col min="20" max="20" width="16" style="78" hidden="1" customWidth="1"/>
    <col min="21" max="21" width="14.5703125" style="78" hidden="1" customWidth="1"/>
    <col min="22" max="22" width="16" style="78" hidden="1" customWidth="1"/>
    <col min="23" max="31" width="0" style="78" hidden="1" customWidth="1"/>
    <col min="32" max="32" width="14.85546875" style="78" hidden="1" customWidth="1"/>
    <col min="33" max="33" width="21" style="78" customWidth="1"/>
    <col min="34" max="34" width="49.28515625" style="78" hidden="1" customWidth="1"/>
    <col min="35" max="16384" width="9.140625" style="78"/>
  </cols>
  <sheetData>
    <row r="1" spans="1:34" ht="15.75" thickBot="1">
      <c r="A1" s="2" t="s">
        <v>188</v>
      </c>
      <c r="B1" s="2"/>
      <c r="C1" s="2"/>
      <c r="D1" s="2"/>
      <c r="E1" s="2"/>
      <c r="F1" s="78"/>
      <c r="G1" s="78"/>
    </row>
    <row r="2" spans="1:34" ht="45">
      <c r="A2" s="233" t="s">
        <v>137</v>
      </c>
      <c r="B2" s="233" t="s">
        <v>185</v>
      </c>
      <c r="C2" s="233" t="s">
        <v>186</v>
      </c>
      <c r="D2" s="233" t="s">
        <v>108</v>
      </c>
      <c r="E2" s="233" t="s">
        <v>109</v>
      </c>
      <c r="F2" s="233" t="s">
        <v>110</v>
      </c>
      <c r="G2" s="233" t="s">
        <v>162</v>
      </c>
      <c r="H2" s="233" t="s">
        <v>163</v>
      </c>
      <c r="I2" s="234" t="s">
        <v>227</v>
      </c>
      <c r="J2" s="234" t="s">
        <v>228</v>
      </c>
      <c r="K2" s="233" t="s">
        <v>114</v>
      </c>
      <c r="L2" s="233" t="s">
        <v>115</v>
      </c>
      <c r="M2" s="233" t="s">
        <v>116</v>
      </c>
      <c r="N2" s="233" t="s">
        <v>117</v>
      </c>
      <c r="O2" s="233" t="s">
        <v>118</v>
      </c>
      <c r="P2" s="233" t="s">
        <v>118</v>
      </c>
      <c r="Q2" s="162" t="s">
        <v>121</v>
      </c>
      <c r="R2" s="162" t="s">
        <v>122</v>
      </c>
      <c r="S2" s="162" t="s">
        <v>122</v>
      </c>
      <c r="T2" s="162" t="s">
        <v>123</v>
      </c>
      <c r="U2" s="162" t="s">
        <v>124</v>
      </c>
      <c r="V2" s="162" t="s">
        <v>124</v>
      </c>
      <c r="W2" s="162" t="s">
        <v>125</v>
      </c>
      <c r="X2" s="162" t="s">
        <v>126</v>
      </c>
      <c r="Y2" s="162" t="s">
        <v>126</v>
      </c>
      <c r="Z2" s="162" t="s">
        <v>127</v>
      </c>
      <c r="AA2" s="162" t="s">
        <v>128</v>
      </c>
      <c r="AB2" s="162" t="s">
        <v>128</v>
      </c>
      <c r="AC2" s="162" t="s">
        <v>129</v>
      </c>
      <c r="AD2" s="233" t="s">
        <v>130</v>
      </c>
      <c r="AE2" s="162" t="s">
        <v>130</v>
      </c>
      <c r="AF2" s="162" t="s">
        <v>131</v>
      </c>
      <c r="AG2" s="233" t="s">
        <v>165</v>
      </c>
      <c r="AH2" s="163" t="s">
        <v>134</v>
      </c>
    </row>
    <row r="3" spans="1:34" ht="30">
      <c r="A3" s="233"/>
      <c r="B3" s="233"/>
      <c r="C3" s="233" t="s">
        <v>107</v>
      </c>
      <c r="D3" s="233"/>
      <c r="E3" s="233"/>
      <c r="F3" s="233"/>
      <c r="G3" s="233" t="s">
        <v>111</v>
      </c>
      <c r="H3" s="233" t="s">
        <v>111</v>
      </c>
      <c r="I3" s="235"/>
      <c r="J3" s="235"/>
      <c r="K3" s="233"/>
      <c r="L3" s="233" t="s">
        <v>112</v>
      </c>
      <c r="M3" s="233" t="s">
        <v>112</v>
      </c>
      <c r="N3" s="233" t="s">
        <v>112</v>
      </c>
      <c r="O3" s="233" t="s">
        <v>119</v>
      </c>
      <c r="P3" s="233" t="s">
        <v>120</v>
      </c>
      <c r="Q3" s="162" t="s">
        <v>112</v>
      </c>
      <c r="R3" s="162" t="s">
        <v>119</v>
      </c>
      <c r="S3" s="162" t="s">
        <v>120</v>
      </c>
      <c r="T3" s="162" t="s">
        <v>112</v>
      </c>
      <c r="U3" s="162" t="s">
        <v>119</v>
      </c>
      <c r="V3" s="162" t="s">
        <v>120</v>
      </c>
      <c r="W3" s="162" t="s">
        <v>112</v>
      </c>
      <c r="X3" s="162" t="s">
        <v>119</v>
      </c>
      <c r="Y3" s="162" t="s">
        <v>120</v>
      </c>
      <c r="Z3" s="162" t="s">
        <v>112</v>
      </c>
      <c r="AA3" s="162" t="s">
        <v>119</v>
      </c>
      <c r="AB3" s="162" t="s">
        <v>120</v>
      </c>
      <c r="AC3" s="162" t="s">
        <v>112</v>
      </c>
      <c r="AD3" s="233"/>
      <c r="AE3" s="162" t="s">
        <v>120</v>
      </c>
      <c r="AF3" s="162" t="s">
        <v>132</v>
      </c>
      <c r="AG3" s="233"/>
      <c r="AH3" s="164" t="s">
        <v>136</v>
      </c>
    </row>
    <row r="4" spans="1:34" ht="15.75" thickBot="1">
      <c r="A4" s="233"/>
      <c r="B4" s="233"/>
      <c r="C4" s="233"/>
      <c r="D4" s="233"/>
      <c r="E4" s="233"/>
      <c r="F4" s="233"/>
      <c r="G4" s="233" t="s">
        <v>112</v>
      </c>
      <c r="H4" s="233" t="s">
        <v>112</v>
      </c>
      <c r="I4" s="236"/>
      <c r="J4" s="236"/>
      <c r="K4" s="233"/>
      <c r="L4" s="233"/>
      <c r="M4" s="233"/>
      <c r="N4" s="233"/>
      <c r="O4" s="233"/>
      <c r="P4" s="233"/>
      <c r="Q4" s="145"/>
      <c r="R4" s="145"/>
      <c r="S4" s="145"/>
      <c r="T4" s="145"/>
      <c r="U4" s="145"/>
      <c r="V4" s="145"/>
      <c r="W4" s="145"/>
      <c r="X4" s="145"/>
      <c r="Y4" s="145"/>
      <c r="Z4" s="145"/>
      <c r="AA4" s="145"/>
      <c r="AB4" s="145"/>
      <c r="AC4" s="145"/>
      <c r="AD4" s="145"/>
      <c r="AE4" s="162"/>
      <c r="AF4" s="162" t="s">
        <v>133</v>
      </c>
      <c r="AG4" s="233"/>
      <c r="AH4" s="165"/>
    </row>
    <row r="5" spans="1:34">
      <c r="A5" s="162">
        <v>0</v>
      </c>
      <c r="B5" s="166">
        <v>1</v>
      </c>
      <c r="C5" s="166">
        <v>2</v>
      </c>
      <c r="D5" s="166">
        <v>3</v>
      </c>
      <c r="E5" s="166">
        <v>4</v>
      </c>
      <c r="F5" s="166">
        <v>5</v>
      </c>
      <c r="G5" s="166">
        <v>6</v>
      </c>
      <c r="H5" s="166">
        <v>7</v>
      </c>
      <c r="I5" s="166">
        <v>8</v>
      </c>
      <c r="J5" s="166" t="s">
        <v>164</v>
      </c>
      <c r="K5" s="166"/>
      <c r="L5" s="166"/>
      <c r="M5" s="166"/>
      <c r="N5" s="166"/>
      <c r="O5" s="166"/>
      <c r="P5" s="166"/>
      <c r="Q5" s="62"/>
      <c r="R5" s="62"/>
      <c r="S5" s="62"/>
      <c r="T5" s="62"/>
      <c r="U5" s="62"/>
      <c r="V5" s="62"/>
      <c r="W5" s="62"/>
      <c r="X5" s="62"/>
      <c r="Y5" s="62"/>
      <c r="Z5" s="62"/>
      <c r="AA5" s="62"/>
      <c r="AB5" s="62"/>
      <c r="AC5" s="62"/>
      <c r="AD5" s="62"/>
      <c r="AE5" s="166"/>
      <c r="AF5" s="166"/>
      <c r="AG5" s="166"/>
      <c r="AH5" s="167"/>
    </row>
    <row r="6" spans="1:34" s="98" customFormat="1" ht="43.5" customHeight="1">
      <c r="A6" s="244" t="s">
        <v>135</v>
      </c>
      <c r="B6" s="246" t="s">
        <v>135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8"/>
    </row>
    <row r="7" spans="1:34" s="98" customFormat="1" ht="71.25" customHeight="1">
      <c r="A7" s="244"/>
      <c r="B7" s="168" t="s">
        <v>195</v>
      </c>
      <c r="C7" s="122"/>
      <c r="D7" s="122"/>
      <c r="E7" s="122"/>
      <c r="F7" s="122"/>
      <c r="G7" s="123"/>
      <c r="H7" s="27">
        <f>H8+H13</f>
        <v>307240</v>
      </c>
      <c r="I7" s="27">
        <f>I8+I13</f>
        <v>8000</v>
      </c>
      <c r="J7" s="27">
        <f>H7+I7</f>
        <v>315240</v>
      </c>
      <c r="K7" s="97"/>
      <c r="L7" s="97"/>
      <c r="M7" s="97"/>
      <c r="N7" s="97"/>
      <c r="O7" s="97"/>
      <c r="P7" s="97"/>
      <c r="Q7" s="97"/>
      <c r="R7" s="97"/>
      <c r="S7" s="97"/>
      <c r="T7" s="97"/>
      <c r="U7" s="97"/>
      <c r="V7" s="97"/>
      <c r="W7" s="97"/>
      <c r="X7" s="97"/>
      <c r="Y7" s="97"/>
      <c r="Z7" s="97"/>
      <c r="AA7" s="97"/>
      <c r="AB7" s="97"/>
      <c r="AC7" s="97"/>
      <c r="AD7" s="97"/>
      <c r="AE7" s="97"/>
      <c r="AF7" s="97"/>
      <c r="AG7" s="124"/>
    </row>
    <row r="8" spans="1:34" s="98" customFormat="1" ht="47.25" customHeight="1">
      <c r="A8" s="244"/>
      <c r="B8" s="95" t="s">
        <v>81</v>
      </c>
      <c r="C8" s="92"/>
      <c r="D8" s="92"/>
      <c r="E8" s="92"/>
      <c r="F8" s="125"/>
      <c r="G8" s="126"/>
      <c r="H8" s="27">
        <f>H9+H10+H11+H12</f>
        <v>267240</v>
      </c>
      <c r="I8" s="27"/>
      <c r="J8" s="27">
        <f t="shared" ref="J8:J42" si="0">H8+I8</f>
        <v>267240</v>
      </c>
      <c r="K8" s="92"/>
      <c r="L8" s="92"/>
      <c r="M8" s="92"/>
      <c r="N8" s="92"/>
      <c r="O8" s="92"/>
      <c r="P8" s="92"/>
      <c r="Q8" s="92"/>
      <c r="R8" s="92"/>
      <c r="S8" s="92"/>
      <c r="T8" s="92"/>
      <c r="U8" s="92"/>
      <c r="V8" s="92"/>
      <c r="W8" s="92"/>
      <c r="X8" s="92"/>
      <c r="Y8" s="92"/>
      <c r="Z8" s="92"/>
      <c r="AA8" s="92"/>
      <c r="AB8" s="92"/>
      <c r="AC8" s="92"/>
      <c r="AD8" s="92"/>
      <c r="AE8" s="92"/>
      <c r="AF8" s="92"/>
      <c r="AG8" s="92"/>
    </row>
    <row r="9" spans="1:34" s="98" customFormat="1">
      <c r="A9" s="244"/>
      <c r="B9" s="169" t="s">
        <v>1</v>
      </c>
      <c r="C9" s="170" t="s">
        <v>206</v>
      </c>
      <c r="D9" s="171" t="s">
        <v>140</v>
      </c>
      <c r="E9" s="172" t="s">
        <v>59</v>
      </c>
      <c r="F9" s="173">
        <f>4*21*24</f>
        <v>2016</v>
      </c>
      <c r="G9" s="174">
        <v>85</v>
      </c>
      <c r="H9" s="174">
        <f>F9*G9</f>
        <v>171360</v>
      </c>
      <c r="I9" s="126">
        <f>H9*0%</f>
        <v>0</v>
      </c>
      <c r="J9" s="126">
        <f t="shared" si="0"/>
        <v>171360</v>
      </c>
      <c r="K9" s="92"/>
      <c r="L9" s="92"/>
      <c r="M9" s="92"/>
      <c r="N9" s="92"/>
      <c r="O9" s="92"/>
      <c r="P9" s="92"/>
      <c r="Q9" s="92"/>
      <c r="R9" s="92"/>
      <c r="S9" s="92"/>
      <c r="T9" s="92"/>
      <c r="U9" s="92"/>
      <c r="V9" s="92"/>
      <c r="W9" s="92"/>
      <c r="X9" s="92"/>
      <c r="Y9" s="92"/>
      <c r="Z9" s="92"/>
      <c r="AA9" s="92"/>
      <c r="AB9" s="92"/>
      <c r="AC9" s="92"/>
      <c r="AD9" s="92"/>
      <c r="AE9" s="92"/>
      <c r="AF9" s="92"/>
      <c r="AG9" s="92"/>
    </row>
    <row r="10" spans="1:34" s="98" customFormat="1">
      <c r="A10" s="244"/>
      <c r="B10" s="169" t="s">
        <v>190</v>
      </c>
      <c r="C10" s="170" t="s">
        <v>207</v>
      </c>
      <c r="D10" s="171"/>
      <c r="E10" s="172" t="s">
        <v>59</v>
      </c>
      <c r="F10" s="173">
        <f>2*10*24</f>
        <v>480</v>
      </c>
      <c r="G10" s="174">
        <v>85</v>
      </c>
      <c r="H10" s="174">
        <f>F10*G10</f>
        <v>40800</v>
      </c>
      <c r="I10" s="126">
        <f>H10*0%</f>
        <v>0</v>
      </c>
      <c r="J10" s="126">
        <f t="shared" si="0"/>
        <v>40800</v>
      </c>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4" s="98" customFormat="1">
      <c r="A11" s="244"/>
      <c r="B11" s="169" t="s">
        <v>191</v>
      </c>
      <c r="C11" s="170" t="s">
        <v>207</v>
      </c>
      <c r="D11" s="175"/>
      <c r="E11" s="172" t="s">
        <v>59</v>
      </c>
      <c r="F11" s="173">
        <v>480</v>
      </c>
      <c r="G11" s="174">
        <v>85</v>
      </c>
      <c r="H11" s="174">
        <f>F11*G11</f>
        <v>40800</v>
      </c>
      <c r="I11" s="126">
        <f>H11*0%</f>
        <v>0</v>
      </c>
      <c r="J11" s="126">
        <f t="shared" si="0"/>
        <v>40800</v>
      </c>
      <c r="K11" s="92"/>
      <c r="L11" s="92"/>
      <c r="M11" s="92"/>
      <c r="N11" s="92"/>
      <c r="O11" s="92"/>
      <c r="P11" s="92"/>
      <c r="Q11" s="92"/>
      <c r="R11" s="92"/>
      <c r="S11" s="92"/>
      <c r="T11" s="92"/>
      <c r="U11" s="92"/>
      <c r="V11" s="92"/>
      <c r="W11" s="92"/>
      <c r="X11" s="92"/>
      <c r="Y11" s="92"/>
      <c r="Z11" s="92"/>
      <c r="AA11" s="92"/>
      <c r="AB11" s="92"/>
      <c r="AC11" s="92"/>
      <c r="AD11" s="92"/>
      <c r="AE11" s="92"/>
      <c r="AF11" s="92"/>
      <c r="AG11" s="92"/>
    </row>
    <row r="12" spans="1:34" s="98" customFormat="1">
      <c r="A12" s="244"/>
      <c r="B12" s="169" t="s">
        <v>2</v>
      </c>
      <c r="C12" s="170" t="s">
        <v>208</v>
      </c>
      <c r="D12" s="175"/>
      <c r="E12" s="172" t="s">
        <v>59</v>
      </c>
      <c r="F12" s="173">
        <f>1*7*24</f>
        <v>168</v>
      </c>
      <c r="G12" s="174">
        <v>85</v>
      </c>
      <c r="H12" s="174">
        <f>F12*G12</f>
        <v>14280</v>
      </c>
      <c r="I12" s="126">
        <f>H12*0%</f>
        <v>0</v>
      </c>
      <c r="J12" s="126">
        <f t="shared" si="0"/>
        <v>14280</v>
      </c>
      <c r="K12" s="92"/>
      <c r="L12" s="92"/>
      <c r="M12" s="92"/>
      <c r="N12" s="92"/>
      <c r="O12" s="92"/>
      <c r="P12" s="92"/>
      <c r="Q12" s="92"/>
      <c r="R12" s="92"/>
      <c r="S12" s="92"/>
      <c r="T12" s="92"/>
      <c r="U12" s="92"/>
      <c r="V12" s="92"/>
      <c r="W12" s="92"/>
      <c r="X12" s="92"/>
      <c r="Y12" s="92"/>
      <c r="Z12" s="92"/>
      <c r="AA12" s="92"/>
      <c r="AB12" s="92"/>
      <c r="AC12" s="92"/>
      <c r="AD12" s="92"/>
      <c r="AE12" s="92"/>
      <c r="AF12" s="92"/>
      <c r="AG12" s="92"/>
    </row>
    <row r="13" spans="1:34" s="98" customFormat="1" ht="45">
      <c r="A13" s="244"/>
      <c r="B13" s="95" t="s">
        <v>101</v>
      </c>
      <c r="C13" s="95" t="s">
        <v>239</v>
      </c>
      <c r="D13" s="92"/>
      <c r="E13" s="92" t="s">
        <v>3</v>
      </c>
      <c r="F13" s="125">
        <v>1</v>
      </c>
      <c r="G13" s="126">
        <v>40000</v>
      </c>
      <c r="H13" s="27">
        <f>F13*G13</f>
        <v>40000</v>
      </c>
      <c r="I13" s="27">
        <f>H13*0.2</f>
        <v>8000</v>
      </c>
      <c r="J13" s="27">
        <f t="shared" si="0"/>
        <v>48000</v>
      </c>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4" s="98" customFormat="1" ht="89.25" customHeight="1">
      <c r="A14" s="244"/>
      <c r="B14" s="176" t="s">
        <v>232</v>
      </c>
      <c r="C14" s="177"/>
      <c r="D14" s="92"/>
      <c r="E14" s="92"/>
      <c r="F14" s="125"/>
      <c r="G14" s="126"/>
      <c r="H14" s="27">
        <f>H15</f>
        <v>10000</v>
      </c>
      <c r="I14" s="27">
        <f>I15</f>
        <v>2000</v>
      </c>
      <c r="J14" s="27">
        <f t="shared" si="0"/>
        <v>12000</v>
      </c>
      <c r="K14" s="97"/>
      <c r="L14" s="97"/>
      <c r="M14" s="97"/>
      <c r="N14" s="97"/>
      <c r="O14" s="97"/>
      <c r="P14" s="97"/>
      <c r="Q14" s="97"/>
      <c r="R14" s="97"/>
      <c r="S14" s="97"/>
      <c r="T14" s="97"/>
      <c r="U14" s="97"/>
      <c r="V14" s="97"/>
      <c r="W14" s="97"/>
      <c r="X14" s="97"/>
      <c r="Y14" s="97"/>
      <c r="Z14" s="97"/>
      <c r="AA14" s="97"/>
      <c r="AB14" s="97"/>
      <c r="AC14" s="97"/>
      <c r="AD14" s="97"/>
      <c r="AE14" s="97"/>
      <c r="AF14" s="97"/>
      <c r="AG14" s="97"/>
    </row>
    <row r="15" spans="1:34" s="98" customFormat="1" ht="95.25" customHeight="1">
      <c r="A15" s="244"/>
      <c r="B15" s="69" t="s">
        <v>234</v>
      </c>
      <c r="C15" s="95" t="s">
        <v>240</v>
      </c>
      <c r="D15" s="92"/>
      <c r="E15" s="92" t="s">
        <v>3</v>
      </c>
      <c r="F15" s="125">
        <v>1</v>
      </c>
      <c r="G15" s="126">
        <v>10000</v>
      </c>
      <c r="H15" s="174">
        <f>F15*G15</f>
        <v>10000</v>
      </c>
      <c r="I15" s="126">
        <f>H15*0.2</f>
        <v>2000</v>
      </c>
      <c r="J15" s="126">
        <f t="shared" si="0"/>
        <v>12000</v>
      </c>
      <c r="K15" s="92"/>
      <c r="L15" s="92"/>
      <c r="M15" s="92"/>
      <c r="N15" s="92"/>
      <c r="O15" s="92"/>
      <c r="P15" s="92"/>
      <c r="Q15" s="92"/>
      <c r="R15" s="92"/>
      <c r="S15" s="92"/>
      <c r="T15" s="92"/>
      <c r="U15" s="92"/>
      <c r="V15" s="92"/>
      <c r="W15" s="92"/>
      <c r="X15" s="92"/>
      <c r="Y15" s="92"/>
      <c r="Z15" s="92"/>
      <c r="AA15" s="92"/>
      <c r="AB15" s="92"/>
      <c r="AC15" s="92"/>
      <c r="AD15" s="92"/>
      <c r="AE15" s="92"/>
      <c r="AF15" s="92"/>
      <c r="AG15" s="92"/>
    </row>
    <row r="16" spans="1:34" s="98" customFormat="1" ht="64.5" customHeight="1">
      <c r="A16" s="244"/>
      <c r="B16" s="178" t="s">
        <v>84</v>
      </c>
      <c r="C16" s="178" t="s">
        <v>241</v>
      </c>
      <c r="D16" s="92"/>
      <c r="E16" s="92" t="s">
        <v>3</v>
      </c>
      <c r="F16" s="125">
        <v>1</v>
      </c>
      <c r="G16" s="126">
        <v>400</v>
      </c>
      <c r="H16" s="179">
        <f>F16*G16</f>
        <v>400</v>
      </c>
      <c r="I16" s="179">
        <f>H16*0.2</f>
        <v>80</v>
      </c>
      <c r="J16" s="27">
        <f t="shared" si="0"/>
        <v>480</v>
      </c>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s="98" customFormat="1" ht="75" customHeight="1">
      <c r="A17" s="244"/>
      <c r="B17" s="180" t="s">
        <v>233</v>
      </c>
      <c r="C17" s="92"/>
      <c r="D17" s="92"/>
      <c r="E17" s="92"/>
      <c r="F17" s="125"/>
      <c r="G17" s="126"/>
      <c r="H17" s="179">
        <f>H18</f>
        <v>12000</v>
      </c>
      <c r="I17" s="179">
        <f>I18</f>
        <v>2400</v>
      </c>
      <c r="J17" s="179">
        <f>J18</f>
        <v>14400</v>
      </c>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s="98" customFormat="1" ht="63" customHeight="1">
      <c r="A18" s="244"/>
      <c r="B18" s="178"/>
      <c r="C18" s="92" t="s">
        <v>160</v>
      </c>
      <c r="D18" s="92"/>
      <c r="E18" s="92" t="s">
        <v>58</v>
      </c>
      <c r="F18" s="125">
        <v>12</v>
      </c>
      <c r="G18" s="126">
        <v>1000</v>
      </c>
      <c r="H18" s="126">
        <f>F18*G18</f>
        <v>12000</v>
      </c>
      <c r="I18" s="126">
        <f>H18*0.2</f>
        <v>2400</v>
      </c>
      <c r="J18" s="126">
        <f t="shared" si="0"/>
        <v>14400</v>
      </c>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98" customFormat="1" ht="36" customHeight="1">
      <c r="A19" s="244"/>
      <c r="B19" s="180" t="s">
        <v>82</v>
      </c>
      <c r="C19" s="93" t="s">
        <v>161</v>
      </c>
      <c r="D19" s="92"/>
      <c r="E19" s="92" t="s">
        <v>58</v>
      </c>
      <c r="F19" s="125">
        <v>12</v>
      </c>
      <c r="G19" s="126">
        <v>1000</v>
      </c>
      <c r="H19" s="27">
        <f>F19*G19</f>
        <v>12000</v>
      </c>
      <c r="I19" s="179">
        <f>H19*0.2</f>
        <v>2400</v>
      </c>
      <c r="J19" s="27">
        <f t="shared" si="0"/>
        <v>14400</v>
      </c>
      <c r="K19" s="97"/>
      <c r="L19" s="97"/>
      <c r="M19" s="97"/>
      <c r="N19" s="97"/>
      <c r="O19" s="97"/>
      <c r="P19" s="97"/>
      <c r="Q19" s="97"/>
      <c r="R19" s="97"/>
      <c r="S19" s="97"/>
      <c r="T19" s="97"/>
      <c r="U19" s="97"/>
      <c r="V19" s="97"/>
      <c r="W19" s="97"/>
      <c r="X19" s="97"/>
      <c r="Y19" s="97"/>
      <c r="Z19" s="97"/>
      <c r="AA19" s="97"/>
      <c r="AB19" s="97"/>
      <c r="AC19" s="97"/>
      <c r="AD19" s="97"/>
      <c r="AE19" s="97"/>
      <c r="AF19" s="97"/>
      <c r="AG19" s="97"/>
    </row>
    <row r="20" spans="1:33" s="98" customFormat="1" ht="36" customHeight="1">
      <c r="A20" s="244"/>
      <c r="B20" s="181" t="s">
        <v>142</v>
      </c>
      <c r="C20" s="92"/>
      <c r="D20" s="92"/>
      <c r="E20" s="92"/>
      <c r="F20" s="125"/>
      <c r="G20" s="126"/>
      <c r="H20" s="126"/>
      <c r="I20" s="126"/>
      <c r="J20" s="126">
        <f t="shared" si="0"/>
        <v>0</v>
      </c>
      <c r="K20" s="92"/>
      <c r="L20" s="92"/>
      <c r="M20" s="92"/>
      <c r="N20" s="92"/>
      <c r="O20" s="92"/>
      <c r="P20" s="92"/>
      <c r="Q20" s="92"/>
      <c r="R20" s="92"/>
      <c r="S20" s="92"/>
      <c r="T20" s="92"/>
      <c r="U20" s="92"/>
      <c r="V20" s="92"/>
      <c r="W20" s="92"/>
      <c r="X20" s="92"/>
      <c r="Y20" s="92"/>
      <c r="Z20" s="92"/>
      <c r="AA20" s="92"/>
      <c r="AB20" s="92"/>
      <c r="AC20" s="92"/>
      <c r="AD20" s="92"/>
      <c r="AE20" s="92"/>
      <c r="AF20" s="92"/>
      <c r="AG20" s="92"/>
    </row>
    <row r="21" spans="1:33" s="98" customFormat="1" ht="36" customHeight="1">
      <c r="A21" s="146" t="s">
        <v>159</v>
      </c>
      <c r="B21" s="181"/>
      <c r="C21" s="92"/>
      <c r="D21" s="92"/>
      <c r="E21" s="92"/>
      <c r="F21" s="125"/>
      <c r="G21" s="126"/>
      <c r="H21" s="182">
        <f>H19+H18+H16+H14+H7</f>
        <v>341640</v>
      </c>
      <c r="I21" s="182">
        <f>I19+I18+I16+I14+I7</f>
        <v>14880</v>
      </c>
      <c r="J21" s="182">
        <f>J19+J18+J16+J14+J7</f>
        <v>356520</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4"/>
    </row>
    <row r="22" spans="1:33" s="98" customFormat="1" ht="30">
      <c r="A22" s="245" t="s">
        <v>141</v>
      </c>
      <c r="B22" s="110" t="s">
        <v>145</v>
      </c>
      <c r="C22" s="92"/>
      <c r="D22" s="92"/>
      <c r="E22" s="92"/>
      <c r="F22" s="127"/>
      <c r="G22" s="127"/>
      <c r="H22" s="26">
        <f>H23</f>
        <v>168000</v>
      </c>
      <c r="I22" s="26">
        <f>I23</f>
        <v>33600</v>
      </c>
      <c r="J22" s="26">
        <f t="shared" si="0"/>
        <v>201600</v>
      </c>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3" s="98" customFormat="1" ht="150">
      <c r="A23" s="245"/>
      <c r="B23" s="185" t="s">
        <v>80</v>
      </c>
      <c r="C23" s="186" t="s">
        <v>144</v>
      </c>
      <c r="D23" s="92"/>
      <c r="E23" s="92" t="s">
        <v>5</v>
      </c>
      <c r="F23" s="125">
        <v>2</v>
      </c>
      <c r="G23" s="126">
        <v>84000</v>
      </c>
      <c r="H23" s="126">
        <f>F23*G23</f>
        <v>168000</v>
      </c>
      <c r="I23" s="128">
        <f>H23*0.2</f>
        <v>33600</v>
      </c>
      <c r="J23" s="126">
        <f t="shared" si="0"/>
        <v>201600</v>
      </c>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s="98" customFormat="1" ht="30">
      <c r="A24" s="245"/>
      <c r="B24" s="129" t="s">
        <v>154</v>
      </c>
      <c r="C24" s="92"/>
      <c r="D24" s="92"/>
      <c r="E24" s="92"/>
      <c r="F24" s="127"/>
      <c r="G24" s="127"/>
      <c r="H24" s="26">
        <f>H25</f>
        <v>50000</v>
      </c>
      <c r="I24" s="26">
        <f>I25</f>
        <v>0</v>
      </c>
      <c r="J24" s="26">
        <f t="shared" si="0"/>
        <v>50000</v>
      </c>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s="134" customFormat="1" ht="45">
      <c r="A25" s="245"/>
      <c r="B25" s="187" t="s">
        <v>80</v>
      </c>
      <c r="C25" s="188" t="s">
        <v>242</v>
      </c>
      <c r="D25" s="130"/>
      <c r="E25" s="130" t="s">
        <v>3</v>
      </c>
      <c r="F25" s="131">
        <v>1</v>
      </c>
      <c r="G25" s="132">
        <v>50000</v>
      </c>
      <c r="H25" s="132">
        <f>F25*G25</f>
        <v>50000</v>
      </c>
      <c r="I25" s="132">
        <v>0</v>
      </c>
      <c r="J25" s="132">
        <f t="shared" si="0"/>
        <v>50000</v>
      </c>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row>
    <row r="26" spans="1:33" s="98" customFormat="1" ht="30">
      <c r="A26" s="135" t="s">
        <v>155</v>
      </c>
      <c r="B26" s="189"/>
      <c r="C26" s="186"/>
      <c r="D26" s="92"/>
      <c r="E26" s="92"/>
      <c r="F26" s="125"/>
      <c r="G26" s="126"/>
      <c r="H26" s="27">
        <f>H24+H22</f>
        <v>218000</v>
      </c>
      <c r="I26" s="27">
        <f>I24+I22</f>
        <v>33600</v>
      </c>
      <c r="J26" s="190">
        <f t="shared" si="0"/>
        <v>251600</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row>
    <row r="27" spans="1:33" s="98" customFormat="1">
      <c r="A27" s="239" t="s">
        <v>143</v>
      </c>
      <c r="B27" s="110" t="s">
        <v>148</v>
      </c>
      <c r="C27" s="92"/>
      <c r="D27" s="92"/>
      <c r="E27" s="92"/>
      <c r="F27" s="127"/>
      <c r="G27" s="127"/>
      <c r="H27" s="26">
        <f>H28+H30</f>
        <v>298000</v>
      </c>
      <c r="I27" s="26">
        <f>I28+I30</f>
        <v>40000</v>
      </c>
      <c r="J27" s="26">
        <f t="shared" si="0"/>
        <v>338000</v>
      </c>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3" s="98" customFormat="1">
      <c r="A28" s="240"/>
      <c r="B28" s="92" t="s">
        <v>71</v>
      </c>
      <c r="C28" s="92"/>
      <c r="D28" s="92"/>
      <c r="E28" s="92"/>
      <c r="F28" s="125"/>
      <c r="G28" s="126"/>
      <c r="H28" s="126">
        <f>H29</f>
        <v>200000</v>
      </c>
      <c r="I28" s="128">
        <f>H28*0.2</f>
        <v>40000</v>
      </c>
      <c r="J28" s="126">
        <f t="shared" si="0"/>
        <v>240000</v>
      </c>
      <c r="K28" s="92"/>
      <c r="L28" s="92"/>
      <c r="M28" s="92"/>
      <c r="N28" s="92"/>
      <c r="O28" s="92"/>
      <c r="P28" s="92"/>
      <c r="Q28" s="92"/>
      <c r="R28" s="92"/>
      <c r="S28" s="92"/>
      <c r="T28" s="92"/>
      <c r="U28" s="92"/>
      <c r="V28" s="92"/>
      <c r="W28" s="92"/>
      <c r="X28" s="92"/>
      <c r="Y28" s="92"/>
      <c r="Z28" s="92"/>
      <c r="AA28" s="92"/>
      <c r="AB28" s="92"/>
      <c r="AC28" s="92"/>
      <c r="AD28" s="92"/>
      <c r="AE28" s="92"/>
      <c r="AF28" s="92"/>
      <c r="AG28" s="92"/>
    </row>
    <row r="29" spans="1:33" s="98" customFormat="1" ht="30">
      <c r="A29" s="240"/>
      <c r="B29" s="92" t="s">
        <v>74</v>
      </c>
      <c r="C29" s="93" t="s">
        <v>147</v>
      </c>
      <c r="D29" s="92"/>
      <c r="E29" s="92" t="s">
        <v>146</v>
      </c>
      <c r="F29" s="125">
        <v>1</v>
      </c>
      <c r="G29" s="126">
        <v>200000</v>
      </c>
      <c r="H29" s="126">
        <f>F29*G29</f>
        <v>200000</v>
      </c>
      <c r="I29" s="128">
        <f>H29*0.2</f>
        <v>40000</v>
      </c>
      <c r="J29" s="126">
        <f t="shared" si="0"/>
        <v>240000</v>
      </c>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s="98" customFormat="1" ht="33" customHeight="1">
      <c r="A30" s="240"/>
      <c r="B30" s="191" t="s">
        <v>85</v>
      </c>
      <c r="C30" s="92"/>
      <c r="D30" s="92"/>
      <c r="E30" s="92"/>
      <c r="F30" s="125"/>
      <c r="G30" s="126"/>
      <c r="H30" s="126">
        <f>H31+H32</f>
        <v>98000</v>
      </c>
      <c r="I30" s="128">
        <f>I31+I32</f>
        <v>0</v>
      </c>
      <c r="J30" s="126">
        <f t="shared" si="0"/>
        <v>98000</v>
      </c>
      <c r="K30" s="92"/>
      <c r="L30" s="92"/>
      <c r="M30" s="92"/>
      <c r="N30" s="92"/>
      <c r="O30" s="92"/>
      <c r="P30" s="92"/>
      <c r="Q30" s="92"/>
      <c r="R30" s="92"/>
      <c r="S30" s="92"/>
      <c r="T30" s="92"/>
      <c r="U30" s="92"/>
      <c r="V30" s="92"/>
      <c r="W30" s="92"/>
      <c r="X30" s="92"/>
      <c r="Y30" s="92"/>
      <c r="Z30" s="92"/>
      <c r="AA30" s="92"/>
      <c r="AB30" s="92"/>
      <c r="AC30" s="92"/>
      <c r="AD30" s="92"/>
      <c r="AE30" s="92"/>
      <c r="AF30" s="92"/>
      <c r="AG30" s="92"/>
    </row>
    <row r="31" spans="1:33" s="98" customFormat="1" ht="30">
      <c r="A31" s="240"/>
      <c r="B31" s="242" t="s">
        <v>87</v>
      </c>
      <c r="C31" s="93" t="s">
        <v>204</v>
      </c>
      <c r="D31" s="92"/>
      <c r="E31" s="92" t="s">
        <v>59</v>
      </c>
      <c r="F31" s="125">
        <f>2*300</f>
        <v>600</v>
      </c>
      <c r="G31" s="126">
        <v>140</v>
      </c>
      <c r="H31" s="126">
        <f>F31*G31</f>
        <v>84000</v>
      </c>
      <c r="I31" s="128">
        <v>0</v>
      </c>
      <c r="J31" s="126">
        <f t="shared" si="0"/>
        <v>84000</v>
      </c>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s="98" customFormat="1" ht="30">
      <c r="A32" s="240"/>
      <c r="B32" s="243"/>
      <c r="C32" s="93" t="s">
        <v>205</v>
      </c>
      <c r="D32" s="92"/>
      <c r="E32" s="92" t="s">
        <v>59</v>
      </c>
      <c r="F32" s="125">
        <v>100</v>
      </c>
      <c r="G32" s="126">
        <v>140</v>
      </c>
      <c r="H32" s="126">
        <f>F32*G32</f>
        <v>14000</v>
      </c>
      <c r="I32" s="128">
        <v>0</v>
      </c>
      <c r="J32" s="126">
        <f t="shared" si="0"/>
        <v>14000</v>
      </c>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s="98" customFormat="1">
      <c r="A33" s="240"/>
      <c r="B33" s="110" t="s">
        <v>151</v>
      </c>
      <c r="C33" s="92"/>
      <c r="D33" s="92"/>
      <c r="E33" s="92"/>
      <c r="F33" s="127"/>
      <c r="G33" s="127"/>
      <c r="H33" s="26">
        <f>H34</f>
        <v>500000</v>
      </c>
      <c r="I33" s="26">
        <f>I34</f>
        <v>100000</v>
      </c>
      <c r="J33" s="26">
        <f t="shared" si="0"/>
        <v>600000</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s="98" customFormat="1">
      <c r="A34" s="240"/>
      <c r="B34" s="220" t="s">
        <v>71</v>
      </c>
      <c r="C34" s="93"/>
      <c r="D34" s="92"/>
      <c r="E34" s="92"/>
      <c r="F34" s="125"/>
      <c r="G34" s="126"/>
      <c r="H34" s="126">
        <f>H35</f>
        <v>500000</v>
      </c>
      <c r="I34" s="126">
        <f>I35</f>
        <v>100000</v>
      </c>
      <c r="J34" s="126">
        <f t="shared" si="0"/>
        <v>600000</v>
      </c>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s="98" customFormat="1" ht="90">
      <c r="A35" s="240"/>
      <c r="B35" s="192" t="s">
        <v>72</v>
      </c>
      <c r="C35" s="95" t="s">
        <v>149</v>
      </c>
      <c r="D35" s="92"/>
      <c r="E35" s="92" t="s">
        <v>146</v>
      </c>
      <c r="F35" s="125">
        <v>5</v>
      </c>
      <c r="G35" s="126">
        <v>100000</v>
      </c>
      <c r="H35" s="126">
        <f>F35*G35</f>
        <v>500000</v>
      </c>
      <c r="I35" s="128">
        <f>H35*0.2</f>
        <v>100000</v>
      </c>
      <c r="J35" s="126">
        <f t="shared" si="0"/>
        <v>600000</v>
      </c>
      <c r="K35" s="92"/>
      <c r="L35" s="92"/>
      <c r="M35" s="92"/>
      <c r="N35" s="92"/>
      <c r="O35" s="92"/>
      <c r="P35" s="92"/>
      <c r="Q35" s="92"/>
      <c r="R35" s="92"/>
      <c r="S35" s="92"/>
      <c r="T35" s="92"/>
      <c r="U35" s="92"/>
      <c r="V35" s="92"/>
      <c r="W35" s="92"/>
      <c r="X35" s="92"/>
      <c r="Y35" s="92"/>
      <c r="Z35" s="92"/>
      <c r="AA35" s="92"/>
      <c r="AB35" s="92"/>
      <c r="AC35" s="92"/>
      <c r="AD35" s="92"/>
      <c r="AE35" s="92"/>
      <c r="AF35" s="92"/>
      <c r="AG35" s="92"/>
    </row>
    <row r="36" spans="1:33" s="98" customFormat="1">
      <c r="A36" s="240"/>
      <c r="B36" s="110" t="s">
        <v>152</v>
      </c>
      <c r="C36" s="92"/>
      <c r="D36" s="92"/>
      <c r="E36" s="92"/>
      <c r="F36" s="127"/>
      <c r="G36" s="127"/>
      <c r="H36" s="26">
        <f>H37</f>
        <v>25000</v>
      </c>
      <c r="I36" s="26">
        <f>I37</f>
        <v>5000</v>
      </c>
      <c r="J36" s="26">
        <f t="shared" si="0"/>
        <v>30000</v>
      </c>
      <c r="K36" s="92"/>
      <c r="L36" s="92"/>
      <c r="M36" s="92"/>
      <c r="N36" s="92"/>
      <c r="O36" s="92"/>
      <c r="P36" s="92"/>
      <c r="Q36" s="92"/>
      <c r="R36" s="92"/>
      <c r="S36" s="92"/>
      <c r="T36" s="92"/>
      <c r="U36" s="92"/>
      <c r="V36" s="92"/>
      <c r="W36" s="92"/>
      <c r="X36" s="92"/>
      <c r="Y36" s="92"/>
      <c r="Z36" s="92"/>
      <c r="AA36" s="92"/>
      <c r="AB36" s="92"/>
      <c r="AC36" s="92"/>
      <c r="AD36" s="92"/>
      <c r="AE36" s="92"/>
      <c r="AF36" s="92"/>
      <c r="AG36" s="92"/>
    </row>
    <row r="37" spans="1:33" s="98" customFormat="1" ht="23.25" customHeight="1">
      <c r="A37" s="240"/>
      <c r="B37" s="220" t="s">
        <v>71</v>
      </c>
      <c r="C37" s="95"/>
      <c r="D37" s="92"/>
      <c r="E37" s="92"/>
      <c r="F37" s="125"/>
      <c r="G37" s="126"/>
      <c r="H37" s="126">
        <f>H38</f>
        <v>25000</v>
      </c>
      <c r="I37" s="128">
        <f>H37*0.2</f>
        <v>5000</v>
      </c>
      <c r="J37" s="126">
        <f t="shared" si="0"/>
        <v>30000</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s="98" customFormat="1" ht="45">
      <c r="A38" s="241"/>
      <c r="B38" s="192" t="s">
        <v>72</v>
      </c>
      <c r="C38" s="93" t="s">
        <v>150</v>
      </c>
      <c r="D38" s="92"/>
      <c r="E38" s="92" t="s">
        <v>146</v>
      </c>
      <c r="F38" s="125">
        <v>1</v>
      </c>
      <c r="G38" s="126">
        <v>25000</v>
      </c>
      <c r="H38" s="126">
        <f>F38*G38</f>
        <v>25000</v>
      </c>
      <c r="I38" s="128">
        <f>H38*0.2</f>
        <v>5000</v>
      </c>
      <c r="J38" s="126">
        <f t="shared" si="0"/>
        <v>30000</v>
      </c>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s="119" customFormat="1">
      <c r="A39" s="116" t="s">
        <v>153</v>
      </c>
      <c r="B39" s="116"/>
      <c r="C39" s="116"/>
      <c r="D39" s="116"/>
      <c r="E39" s="116"/>
      <c r="F39" s="137"/>
      <c r="G39" s="137"/>
      <c r="H39" s="26">
        <f>H36+H33+H27</f>
        <v>823000</v>
      </c>
      <c r="I39" s="26">
        <f>I36+I33+I27</f>
        <v>145000</v>
      </c>
      <c r="J39" s="26">
        <f t="shared" si="0"/>
        <v>968000</v>
      </c>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16"/>
    </row>
    <row r="40" spans="1:33" s="98" customFormat="1">
      <c r="A40" s="116" t="s">
        <v>157</v>
      </c>
      <c r="B40" s="92"/>
      <c r="C40" s="92"/>
      <c r="D40" s="92"/>
      <c r="E40" s="92"/>
      <c r="F40" s="125"/>
      <c r="G40" s="126"/>
      <c r="H40" s="126"/>
      <c r="I40" s="126"/>
      <c r="J40" s="126">
        <f t="shared" si="0"/>
        <v>0</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s="98" customFormat="1">
      <c r="A41" s="116" t="s">
        <v>156</v>
      </c>
      <c r="B41" s="92"/>
      <c r="C41" s="92"/>
      <c r="D41" s="92"/>
      <c r="E41" s="92"/>
      <c r="F41" s="125"/>
      <c r="G41" s="126"/>
      <c r="H41" s="126"/>
      <c r="I41" s="126"/>
      <c r="J41" s="126">
        <f t="shared" si="0"/>
        <v>0</v>
      </c>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s="119" customFormat="1">
      <c r="A42" s="238" t="s">
        <v>158</v>
      </c>
      <c r="B42" s="238"/>
      <c r="C42" s="116"/>
      <c r="D42" s="116"/>
      <c r="E42" s="116"/>
      <c r="F42" s="137"/>
      <c r="G42" s="137"/>
      <c r="H42" s="26">
        <f>H21+H26+H39</f>
        <v>1382640</v>
      </c>
      <c r="I42" s="26">
        <f>I21+I26+I39</f>
        <v>193480</v>
      </c>
      <c r="J42" s="26">
        <f t="shared" si="0"/>
        <v>1576120</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5" spans="1:33" ht="42" customHeight="1">
      <c r="A45" s="59" t="s">
        <v>6</v>
      </c>
      <c r="B45" s="237" t="s">
        <v>7</v>
      </c>
      <c r="C45" s="237"/>
      <c r="D45" s="237"/>
    </row>
    <row r="46" spans="1:33" ht="45.75" customHeight="1">
      <c r="A46" s="80" t="s">
        <v>8</v>
      </c>
      <c r="B46" s="237" t="s">
        <v>9</v>
      </c>
      <c r="C46" s="237"/>
      <c r="D46" s="237"/>
    </row>
  </sheetData>
  <autoFilter ref="A5:AH42"/>
  <mergeCells count="26">
    <mergeCell ref="B46:D46"/>
    <mergeCell ref="AG2:AG4"/>
    <mergeCell ref="G2:G4"/>
    <mergeCell ref="H2:H4"/>
    <mergeCell ref="AD2:AD3"/>
    <mergeCell ref="B45:D45"/>
    <mergeCell ref="A42:B42"/>
    <mergeCell ref="A27:A38"/>
    <mergeCell ref="B31:B32"/>
    <mergeCell ref="J2:J4"/>
    <mergeCell ref="A2:A4"/>
    <mergeCell ref="A6:A20"/>
    <mergeCell ref="A22:A25"/>
    <mergeCell ref="N2:N4"/>
    <mergeCell ref="O2:O4"/>
    <mergeCell ref="B6:AG6"/>
    <mergeCell ref="P2:P4"/>
    <mergeCell ref="B2:B4"/>
    <mergeCell ref="E2:E4"/>
    <mergeCell ref="F2:F4"/>
    <mergeCell ref="I2:I4"/>
    <mergeCell ref="C2:C4"/>
    <mergeCell ref="K2:K4"/>
    <mergeCell ref="L2:L4"/>
    <mergeCell ref="M2:M4"/>
    <mergeCell ref="D2:D4"/>
  </mergeCells>
  <printOptions horizontalCentered="1"/>
  <pageMargins left="0.51181102362204722" right="0.15748031496062992" top="0.62992125984251968" bottom="0.39370078740157483" header="0.31496062992125984" footer="0.15748031496062992"/>
  <pageSetup paperSize="8" scale="57" orientation="landscape" r:id="rId1"/>
  <headerFooter>
    <oddFooter>&amp;C&amp;P / &amp;N</oddFooter>
  </headerFooter>
  <rowBreaks count="1" manualBreakCount="1">
    <brk id="21" max="16383" man="1"/>
  </rowBreaks>
  <drawing r:id="rId2"/>
</worksheet>
</file>

<file path=xl/worksheets/sheet3.xml><?xml version="1.0" encoding="utf-8"?>
<worksheet xmlns="http://schemas.openxmlformats.org/spreadsheetml/2006/main" xmlns:r="http://schemas.openxmlformats.org/officeDocument/2006/relationships">
  <dimension ref="A1:AT49"/>
  <sheetViews>
    <sheetView view="pageBreakPreview" zoomScale="60" zoomScaleNormal="100" workbookViewId="0">
      <selection activeCell="F9" sqref="F9"/>
    </sheetView>
  </sheetViews>
  <sheetFormatPr defaultRowHeight="15"/>
  <cols>
    <col min="1" max="1" width="26.28515625" style="10" customWidth="1"/>
    <col min="2" max="2" width="14.5703125" style="4" customWidth="1"/>
    <col min="3" max="3" width="15.140625" style="4" customWidth="1"/>
    <col min="4" max="4" width="8.28515625" style="4" customWidth="1"/>
    <col min="5" max="5" width="11.85546875" style="4" customWidth="1"/>
    <col min="6" max="6" width="14.28515625" style="8" customWidth="1"/>
    <col min="7" max="7" width="17.140625" style="9" customWidth="1"/>
    <col min="8" max="8" width="18.28515625" style="9" customWidth="1"/>
    <col min="9" max="9" width="13" style="8" customWidth="1"/>
    <col min="10" max="10" width="18.7109375" style="8" customWidth="1"/>
    <col min="11" max="11" width="20.28515625" style="4" hidden="1" customWidth="1"/>
    <col min="12" max="12" width="15.85546875" style="4" hidden="1" customWidth="1"/>
    <col min="13" max="13" width="23.5703125" style="4" hidden="1" customWidth="1"/>
    <col min="14" max="14" width="15.85546875" style="4" hidden="1" customWidth="1"/>
    <col min="15" max="15" width="18.140625" style="4" hidden="1" customWidth="1"/>
    <col min="16" max="16" width="21.85546875" style="4" hidden="1" customWidth="1"/>
    <col min="17" max="19" width="0" style="4" hidden="1" customWidth="1"/>
    <col min="20" max="20" width="16" style="4" hidden="1" customWidth="1"/>
    <col min="21" max="21" width="14.5703125" style="4" hidden="1" customWidth="1"/>
    <col min="22" max="22" width="16" style="4" hidden="1" customWidth="1"/>
    <col min="23" max="31" width="0" style="4" hidden="1" customWidth="1"/>
    <col min="32" max="32" width="14.85546875" style="4" hidden="1" customWidth="1"/>
    <col min="33" max="33" width="49.28515625" style="4" hidden="1" customWidth="1"/>
    <col min="34" max="34" width="9.140625" style="4"/>
    <col min="35" max="35" width="12.5703125" style="4" customWidth="1"/>
    <col min="36" max="36" width="12.7109375" style="4" customWidth="1"/>
    <col min="37" max="37" width="12.42578125" style="4" customWidth="1"/>
    <col min="38" max="38" width="14.85546875" style="4" customWidth="1"/>
    <col min="39" max="39" width="22.85546875" style="4" customWidth="1"/>
    <col min="40" max="41" width="9.140625" style="4"/>
    <col min="42" max="42" width="12.5703125" style="4" customWidth="1"/>
    <col min="43" max="43" width="12.140625" style="4" customWidth="1"/>
    <col min="44" max="44" width="9.140625" style="4"/>
    <col min="45" max="45" width="22.42578125" style="4" customWidth="1"/>
    <col min="46" max="16384" width="9.140625" style="4"/>
  </cols>
  <sheetData>
    <row r="1" spans="1:46" ht="15.75" thickBot="1">
      <c r="A1" s="1" t="s">
        <v>187</v>
      </c>
      <c r="B1" s="78"/>
      <c r="C1" s="78"/>
      <c r="D1" s="78"/>
      <c r="E1" s="78"/>
      <c r="F1" s="81"/>
      <c r="G1" s="83"/>
      <c r="H1" s="83"/>
      <c r="I1" s="81"/>
      <c r="J1" s="81"/>
      <c r="K1" s="78"/>
      <c r="L1" s="78"/>
      <c r="M1" s="78"/>
      <c r="N1" s="78"/>
      <c r="O1" s="78"/>
      <c r="P1" s="78"/>
      <c r="Q1" s="78"/>
      <c r="R1" s="78"/>
      <c r="S1" s="78"/>
      <c r="T1" s="78"/>
      <c r="U1" s="78"/>
      <c r="V1" s="78"/>
      <c r="W1" s="78"/>
      <c r="X1" s="78"/>
      <c r="Y1" s="78"/>
      <c r="Z1" s="78"/>
      <c r="AA1" s="78"/>
      <c r="AB1" s="78"/>
      <c r="AC1" s="78"/>
      <c r="AD1" s="78"/>
      <c r="AE1" s="78"/>
      <c r="AF1" s="78"/>
      <c r="AG1" s="78"/>
      <c r="AH1" s="78"/>
      <c r="AI1" s="78"/>
      <c r="AJ1" s="78"/>
      <c r="AK1" s="78"/>
      <c r="AL1" s="78"/>
      <c r="AM1" s="78"/>
      <c r="AN1" s="78"/>
      <c r="AO1" s="78"/>
      <c r="AP1" s="78"/>
      <c r="AQ1" s="78"/>
      <c r="AR1" s="78"/>
      <c r="AS1" s="78"/>
      <c r="AT1" s="78"/>
    </row>
    <row r="2" spans="1:46" ht="16.5" customHeight="1">
      <c r="A2" s="139"/>
      <c r="B2" s="140"/>
      <c r="C2" s="140"/>
      <c r="D2" s="141"/>
      <c r="E2" s="252" t="s">
        <v>158</v>
      </c>
      <c r="F2" s="253"/>
      <c r="G2" s="253"/>
      <c r="H2" s="253"/>
      <c r="I2" s="253"/>
      <c r="J2" s="254"/>
      <c r="K2" s="78"/>
      <c r="L2" s="78"/>
      <c r="M2" s="78"/>
      <c r="N2" s="78"/>
      <c r="O2" s="78"/>
      <c r="P2" s="78"/>
      <c r="Q2" s="78"/>
      <c r="R2" s="78"/>
      <c r="S2" s="78"/>
      <c r="T2" s="78"/>
      <c r="U2" s="78"/>
      <c r="V2" s="78"/>
      <c r="W2" s="78"/>
      <c r="X2" s="78"/>
      <c r="Y2" s="78"/>
      <c r="Z2" s="78"/>
      <c r="AA2" s="78"/>
      <c r="AB2" s="78"/>
      <c r="AC2" s="78"/>
      <c r="AD2" s="78"/>
      <c r="AE2" s="78"/>
      <c r="AF2" s="78"/>
      <c r="AG2" s="78"/>
      <c r="AH2" s="255" t="s">
        <v>166</v>
      </c>
      <c r="AI2" s="256"/>
      <c r="AJ2" s="256"/>
      <c r="AK2" s="256"/>
      <c r="AL2" s="256"/>
      <c r="AM2" s="257"/>
      <c r="AN2" s="258" t="s">
        <v>167</v>
      </c>
      <c r="AO2" s="259"/>
      <c r="AP2" s="259"/>
      <c r="AQ2" s="259"/>
      <c r="AR2" s="259"/>
      <c r="AS2" s="260"/>
      <c r="AT2" s="78"/>
    </row>
    <row r="3" spans="1:46" ht="45">
      <c r="A3" s="249" t="s">
        <v>137</v>
      </c>
      <c r="B3" s="249" t="s">
        <v>106</v>
      </c>
      <c r="C3" s="249" t="s">
        <v>4</v>
      </c>
      <c r="D3" s="249" t="s">
        <v>108</v>
      </c>
      <c r="E3" s="249" t="s">
        <v>109</v>
      </c>
      <c r="F3" s="249" t="s">
        <v>110</v>
      </c>
      <c r="G3" s="249" t="s">
        <v>162</v>
      </c>
      <c r="H3" s="249" t="s">
        <v>163</v>
      </c>
      <c r="I3" s="249" t="s">
        <v>227</v>
      </c>
      <c r="J3" s="249" t="s">
        <v>229</v>
      </c>
      <c r="K3" s="249" t="s">
        <v>114</v>
      </c>
      <c r="L3" s="249" t="s">
        <v>115</v>
      </c>
      <c r="M3" s="84" t="s">
        <v>116</v>
      </c>
      <c r="N3" s="249" t="s">
        <v>117</v>
      </c>
      <c r="O3" s="84" t="s">
        <v>118</v>
      </c>
      <c r="P3" s="249" t="s">
        <v>118</v>
      </c>
      <c r="Q3" s="84" t="s">
        <v>121</v>
      </c>
      <c r="R3" s="84" t="s">
        <v>122</v>
      </c>
      <c r="S3" s="84" t="s">
        <v>122</v>
      </c>
      <c r="T3" s="84" t="s">
        <v>123</v>
      </c>
      <c r="U3" s="84" t="s">
        <v>124</v>
      </c>
      <c r="V3" s="84" t="s">
        <v>124</v>
      </c>
      <c r="W3" s="84" t="s">
        <v>125</v>
      </c>
      <c r="X3" s="84" t="s">
        <v>126</v>
      </c>
      <c r="Y3" s="84" t="s">
        <v>126</v>
      </c>
      <c r="Z3" s="84" t="s">
        <v>127</v>
      </c>
      <c r="AA3" s="84" t="s">
        <v>128</v>
      </c>
      <c r="AB3" s="84" t="s">
        <v>128</v>
      </c>
      <c r="AC3" s="84" t="s">
        <v>129</v>
      </c>
      <c r="AD3" s="249" t="s">
        <v>130</v>
      </c>
      <c r="AE3" s="84" t="s">
        <v>130</v>
      </c>
      <c r="AF3" s="84" t="s">
        <v>131</v>
      </c>
      <c r="AG3" s="84" t="s">
        <v>134</v>
      </c>
      <c r="AH3" s="261" t="s">
        <v>109</v>
      </c>
      <c r="AI3" s="261" t="s">
        <v>110</v>
      </c>
      <c r="AJ3" s="261" t="s">
        <v>162</v>
      </c>
      <c r="AK3" s="261" t="s">
        <v>163</v>
      </c>
      <c r="AL3" s="249" t="s">
        <v>227</v>
      </c>
      <c r="AM3" s="249" t="s">
        <v>229</v>
      </c>
      <c r="AN3" s="261" t="s">
        <v>109</v>
      </c>
      <c r="AO3" s="261" t="s">
        <v>110</v>
      </c>
      <c r="AP3" s="261" t="s">
        <v>162</v>
      </c>
      <c r="AQ3" s="261" t="s">
        <v>163</v>
      </c>
      <c r="AR3" s="249" t="s">
        <v>227</v>
      </c>
      <c r="AS3" s="249" t="s">
        <v>229</v>
      </c>
      <c r="AT3" s="78"/>
    </row>
    <row r="4" spans="1:46" ht="30">
      <c r="A4" s="250"/>
      <c r="B4" s="250"/>
      <c r="C4" s="250"/>
      <c r="D4" s="250"/>
      <c r="E4" s="250"/>
      <c r="F4" s="250"/>
      <c r="G4" s="250"/>
      <c r="H4" s="250"/>
      <c r="I4" s="250"/>
      <c r="J4" s="250"/>
      <c r="K4" s="250"/>
      <c r="L4" s="250"/>
      <c r="M4" s="84" t="s">
        <v>112</v>
      </c>
      <c r="N4" s="250"/>
      <c r="O4" s="84" t="s">
        <v>119</v>
      </c>
      <c r="P4" s="250"/>
      <c r="Q4" s="84" t="s">
        <v>112</v>
      </c>
      <c r="R4" s="84" t="s">
        <v>119</v>
      </c>
      <c r="S4" s="84" t="s">
        <v>120</v>
      </c>
      <c r="T4" s="84" t="s">
        <v>112</v>
      </c>
      <c r="U4" s="84" t="s">
        <v>119</v>
      </c>
      <c r="V4" s="84" t="s">
        <v>120</v>
      </c>
      <c r="W4" s="84" t="s">
        <v>112</v>
      </c>
      <c r="X4" s="84" t="s">
        <v>119</v>
      </c>
      <c r="Y4" s="84" t="s">
        <v>120</v>
      </c>
      <c r="Z4" s="84" t="s">
        <v>112</v>
      </c>
      <c r="AA4" s="84" t="s">
        <v>119</v>
      </c>
      <c r="AB4" s="84" t="s">
        <v>120</v>
      </c>
      <c r="AC4" s="84" t="s">
        <v>112</v>
      </c>
      <c r="AD4" s="251"/>
      <c r="AE4" s="84" t="s">
        <v>120</v>
      </c>
      <c r="AF4" s="84" t="s">
        <v>132</v>
      </c>
      <c r="AG4" s="84" t="s">
        <v>136</v>
      </c>
      <c r="AH4" s="261"/>
      <c r="AI4" s="261"/>
      <c r="AJ4" s="261" t="s">
        <v>111</v>
      </c>
      <c r="AK4" s="261" t="s">
        <v>111</v>
      </c>
      <c r="AL4" s="250"/>
      <c r="AM4" s="250"/>
      <c r="AN4" s="261"/>
      <c r="AO4" s="261"/>
      <c r="AP4" s="261" t="s">
        <v>111</v>
      </c>
      <c r="AQ4" s="261" t="s">
        <v>111</v>
      </c>
      <c r="AR4" s="250"/>
      <c r="AS4" s="250"/>
      <c r="AT4" s="78"/>
    </row>
    <row r="5" spans="1:46">
      <c r="A5" s="251"/>
      <c r="B5" s="251"/>
      <c r="C5" s="251"/>
      <c r="D5" s="251"/>
      <c r="E5" s="251"/>
      <c r="F5" s="251"/>
      <c r="G5" s="251"/>
      <c r="H5" s="251"/>
      <c r="I5" s="251"/>
      <c r="J5" s="251"/>
      <c r="K5" s="251"/>
      <c r="L5" s="251"/>
      <c r="M5" s="84"/>
      <c r="N5" s="251"/>
      <c r="O5" s="84"/>
      <c r="P5" s="251"/>
      <c r="Q5" s="145"/>
      <c r="R5" s="145"/>
      <c r="S5" s="145"/>
      <c r="T5" s="145"/>
      <c r="U5" s="145"/>
      <c r="V5" s="145"/>
      <c r="W5" s="145"/>
      <c r="X5" s="145"/>
      <c r="Y5" s="145"/>
      <c r="Z5" s="145"/>
      <c r="AA5" s="145"/>
      <c r="AB5" s="145"/>
      <c r="AC5" s="145"/>
      <c r="AD5" s="145"/>
      <c r="AE5" s="84"/>
      <c r="AF5" s="84" t="s">
        <v>133</v>
      </c>
      <c r="AG5" s="84"/>
      <c r="AH5" s="261"/>
      <c r="AI5" s="261"/>
      <c r="AJ5" s="261" t="s">
        <v>112</v>
      </c>
      <c r="AK5" s="261" t="s">
        <v>112</v>
      </c>
      <c r="AL5" s="251"/>
      <c r="AM5" s="251"/>
      <c r="AN5" s="261"/>
      <c r="AO5" s="261"/>
      <c r="AP5" s="261" t="s">
        <v>112</v>
      </c>
      <c r="AQ5" s="261" t="s">
        <v>112</v>
      </c>
      <c r="AR5" s="251"/>
      <c r="AS5" s="251"/>
      <c r="AT5" s="78"/>
    </row>
    <row r="6" spans="1:46">
      <c r="A6" s="142">
        <v>0</v>
      </c>
      <c r="B6" s="143">
        <v>1</v>
      </c>
      <c r="C6" s="143">
        <v>2</v>
      </c>
      <c r="D6" s="143">
        <v>3</v>
      </c>
      <c r="E6" s="143" t="s">
        <v>170</v>
      </c>
      <c r="F6" s="143" t="s">
        <v>171</v>
      </c>
      <c r="G6" s="143">
        <v>6</v>
      </c>
      <c r="H6" s="143" t="s">
        <v>65</v>
      </c>
      <c r="I6" s="143">
        <v>8</v>
      </c>
      <c r="J6" s="143" t="s">
        <v>164</v>
      </c>
      <c r="K6" s="143"/>
      <c r="L6" s="143"/>
      <c r="M6" s="143"/>
      <c r="N6" s="143"/>
      <c r="O6" s="143"/>
      <c r="P6" s="143"/>
      <c r="Q6" s="144"/>
      <c r="R6" s="144"/>
      <c r="S6" s="144"/>
      <c r="T6" s="144"/>
      <c r="U6" s="144"/>
      <c r="V6" s="144"/>
      <c r="W6" s="144"/>
      <c r="X6" s="144"/>
      <c r="Y6" s="144"/>
      <c r="Z6" s="144"/>
      <c r="AA6" s="144"/>
      <c r="AB6" s="144"/>
      <c r="AC6" s="144"/>
      <c r="AD6" s="144"/>
      <c r="AE6" s="143"/>
      <c r="AF6" s="143"/>
      <c r="AG6" s="94"/>
      <c r="AH6" s="143">
        <v>10</v>
      </c>
      <c r="AI6" s="143">
        <v>11</v>
      </c>
      <c r="AJ6" s="143">
        <v>12</v>
      </c>
      <c r="AK6" s="143">
        <v>13</v>
      </c>
      <c r="AL6" s="143">
        <v>14</v>
      </c>
      <c r="AM6" s="143" t="s">
        <v>168</v>
      </c>
      <c r="AN6" s="143">
        <v>16</v>
      </c>
      <c r="AO6" s="143">
        <v>17</v>
      </c>
      <c r="AP6" s="143">
        <v>18</v>
      </c>
      <c r="AQ6" s="143">
        <v>19</v>
      </c>
      <c r="AR6" s="143">
        <v>20</v>
      </c>
      <c r="AS6" s="143" t="s">
        <v>169</v>
      </c>
      <c r="AT6" s="78"/>
    </row>
    <row r="7" spans="1:46" s="11" customFormat="1" ht="43.5" customHeight="1">
      <c r="A7" s="264" t="s">
        <v>135</v>
      </c>
      <c r="B7" s="95"/>
      <c r="C7" s="92"/>
      <c r="D7" s="92"/>
      <c r="E7" s="92"/>
      <c r="F7" s="96"/>
      <c r="G7" s="97"/>
      <c r="H7" s="97"/>
      <c r="I7" s="96"/>
      <c r="J7" s="96"/>
      <c r="K7" s="92"/>
      <c r="L7" s="92"/>
      <c r="M7" s="92"/>
      <c r="N7" s="92"/>
      <c r="O7" s="92"/>
      <c r="P7" s="92"/>
      <c r="Q7" s="92"/>
      <c r="R7" s="92"/>
      <c r="S7" s="92"/>
      <c r="T7" s="92"/>
      <c r="U7" s="92"/>
      <c r="V7" s="92"/>
      <c r="W7" s="92"/>
      <c r="X7" s="92"/>
      <c r="Y7" s="92"/>
      <c r="Z7" s="92"/>
      <c r="AA7" s="92"/>
      <c r="AB7" s="92"/>
      <c r="AC7" s="92"/>
      <c r="AD7" s="92"/>
      <c r="AE7" s="92"/>
      <c r="AF7" s="92"/>
      <c r="AG7" s="92"/>
      <c r="AH7" s="92"/>
      <c r="AI7" s="92"/>
      <c r="AJ7" s="92"/>
      <c r="AK7" s="92"/>
      <c r="AL7" s="92"/>
      <c r="AM7" s="92"/>
      <c r="AN7" s="92"/>
      <c r="AO7" s="92"/>
      <c r="AP7" s="92"/>
      <c r="AQ7" s="92"/>
      <c r="AR7" s="92"/>
      <c r="AS7" s="92"/>
      <c r="AT7" s="98"/>
    </row>
    <row r="8" spans="1:46" s="11" customFormat="1" ht="71.25" customHeight="1">
      <c r="A8" s="264"/>
      <c r="B8" s="95"/>
      <c r="C8" s="92"/>
      <c r="D8" s="92"/>
      <c r="E8" s="92"/>
      <c r="F8" s="96"/>
      <c r="G8" s="97"/>
      <c r="H8" s="97"/>
      <c r="I8" s="97"/>
      <c r="J8" s="97"/>
      <c r="K8" s="97"/>
      <c r="L8" s="97"/>
      <c r="M8" s="97"/>
      <c r="N8" s="97"/>
      <c r="O8" s="97"/>
      <c r="P8" s="97"/>
      <c r="Q8" s="97"/>
      <c r="R8" s="97"/>
      <c r="S8" s="97"/>
      <c r="T8" s="97"/>
      <c r="U8" s="97"/>
      <c r="V8" s="97"/>
      <c r="W8" s="97"/>
      <c r="X8" s="97"/>
      <c r="Y8" s="97"/>
      <c r="Z8" s="97"/>
      <c r="AA8" s="97"/>
      <c r="AB8" s="97"/>
      <c r="AC8" s="97"/>
      <c r="AD8" s="97"/>
      <c r="AE8" s="97"/>
      <c r="AF8" s="97"/>
      <c r="AG8" s="92"/>
      <c r="AH8" s="92"/>
      <c r="AI8" s="92"/>
      <c r="AJ8" s="92"/>
      <c r="AK8" s="92"/>
      <c r="AL8" s="92"/>
      <c r="AM8" s="92"/>
      <c r="AN8" s="92"/>
      <c r="AO8" s="92"/>
      <c r="AP8" s="92"/>
      <c r="AQ8" s="92"/>
      <c r="AR8" s="92"/>
      <c r="AS8" s="92"/>
      <c r="AT8" s="98"/>
    </row>
    <row r="9" spans="1:46" s="11" customFormat="1" ht="47.25" customHeight="1">
      <c r="A9" s="264"/>
      <c r="B9" s="95"/>
      <c r="C9" s="92"/>
      <c r="D9" s="92"/>
      <c r="E9" s="92"/>
      <c r="F9" s="96"/>
      <c r="G9" s="97"/>
      <c r="H9" s="97"/>
      <c r="I9" s="97"/>
      <c r="J9" s="97"/>
      <c r="K9" s="92"/>
      <c r="L9" s="92"/>
      <c r="M9" s="92"/>
      <c r="N9" s="92"/>
      <c r="O9" s="92"/>
      <c r="P9" s="92"/>
      <c r="Q9" s="92"/>
      <c r="R9" s="92"/>
      <c r="S9" s="92"/>
      <c r="T9" s="92"/>
      <c r="U9" s="92"/>
      <c r="V9" s="92"/>
      <c r="W9" s="92"/>
      <c r="X9" s="92"/>
      <c r="Y9" s="92"/>
      <c r="Z9" s="92"/>
      <c r="AA9" s="92"/>
      <c r="AB9" s="92"/>
      <c r="AC9" s="92"/>
      <c r="AD9" s="92"/>
      <c r="AE9" s="92"/>
      <c r="AF9" s="92"/>
      <c r="AG9" s="92"/>
      <c r="AH9" s="92"/>
      <c r="AI9" s="92"/>
      <c r="AJ9" s="92"/>
      <c r="AK9" s="92"/>
      <c r="AL9" s="92"/>
      <c r="AM9" s="92"/>
      <c r="AN9" s="92"/>
      <c r="AO9" s="92"/>
      <c r="AP9" s="92"/>
      <c r="AQ9" s="92"/>
      <c r="AR9" s="92"/>
      <c r="AS9" s="92"/>
      <c r="AT9" s="98"/>
    </row>
    <row r="10" spans="1:46" s="11" customFormat="1">
      <c r="A10" s="264"/>
      <c r="B10" s="99"/>
      <c r="C10" s="85"/>
      <c r="D10" s="86"/>
      <c r="E10" s="87"/>
      <c r="F10" s="88"/>
      <c r="G10" s="89"/>
      <c r="H10" s="89"/>
      <c r="I10" s="97"/>
      <c r="J10" s="97"/>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8"/>
    </row>
    <row r="11" spans="1:46" s="11" customFormat="1">
      <c r="A11" s="264"/>
      <c r="B11" s="99"/>
      <c r="C11" s="87"/>
      <c r="D11" s="86"/>
      <c r="E11" s="87"/>
      <c r="F11" s="88"/>
      <c r="G11" s="89"/>
      <c r="H11" s="89"/>
      <c r="I11" s="97"/>
      <c r="J11" s="97"/>
      <c r="K11" s="92"/>
      <c r="L11" s="92"/>
      <c r="M11" s="92"/>
      <c r="N11" s="92"/>
      <c r="O11" s="92"/>
      <c r="P11" s="92"/>
      <c r="Q11" s="92"/>
      <c r="R11" s="92"/>
      <c r="S11" s="92"/>
      <c r="T11" s="92"/>
      <c r="U11" s="92"/>
      <c r="V11" s="92"/>
      <c r="W11" s="92"/>
      <c r="X11" s="92"/>
      <c r="Y11" s="92"/>
      <c r="Z11" s="92"/>
      <c r="AA11" s="92"/>
      <c r="AB11" s="92"/>
      <c r="AC11" s="92"/>
      <c r="AD11" s="92"/>
      <c r="AE11" s="92"/>
      <c r="AF11" s="92"/>
      <c r="AG11" s="92"/>
      <c r="AH11" s="92"/>
      <c r="AI11" s="92"/>
      <c r="AJ11" s="92"/>
      <c r="AK11" s="92"/>
      <c r="AL11" s="92"/>
      <c r="AM11" s="92"/>
      <c r="AN11" s="92"/>
      <c r="AO11" s="92"/>
      <c r="AP11" s="92"/>
      <c r="AQ11" s="92"/>
      <c r="AR11" s="92"/>
      <c r="AS11" s="92"/>
      <c r="AT11" s="98"/>
    </row>
    <row r="12" spans="1:46" s="11" customFormat="1">
      <c r="A12" s="264"/>
      <c r="B12" s="99"/>
      <c r="C12" s="87"/>
      <c r="D12" s="90"/>
      <c r="E12" s="87"/>
      <c r="F12" s="88"/>
      <c r="G12" s="89"/>
      <c r="H12" s="89"/>
      <c r="I12" s="97"/>
      <c r="J12" s="97"/>
      <c r="K12" s="92"/>
      <c r="L12" s="92"/>
      <c r="M12" s="92"/>
      <c r="N12" s="92"/>
      <c r="O12" s="92"/>
      <c r="P12" s="92"/>
      <c r="Q12" s="92"/>
      <c r="R12" s="92"/>
      <c r="S12" s="92"/>
      <c r="T12" s="92"/>
      <c r="U12" s="92"/>
      <c r="V12" s="92"/>
      <c r="W12" s="92"/>
      <c r="X12" s="92"/>
      <c r="Y12" s="92"/>
      <c r="Z12" s="92"/>
      <c r="AA12" s="92"/>
      <c r="AB12" s="92"/>
      <c r="AC12" s="92"/>
      <c r="AD12" s="92"/>
      <c r="AE12" s="92"/>
      <c r="AF12" s="92"/>
      <c r="AG12" s="92"/>
      <c r="AH12" s="92"/>
      <c r="AI12" s="92"/>
      <c r="AJ12" s="92"/>
      <c r="AK12" s="92"/>
      <c r="AL12" s="92"/>
      <c r="AM12" s="92"/>
      <c r="AN12" s="92"/>
      <c r="AO12" s="92"/>
      <c r="AP12" s="92"/>
      <c r="AQ12" s="92"/>
      <c r="AR12" s="92"/>
      <c r="AS12" s="92"/>
      <c r="AT12" s="98"/>
    </row>
    <row r="13" spans="1:46" s="11" customFormat="1">
      <c r="A13" s="264"/>
      <c r="B13" s="99"/>
      <c r="C13" s="87"/>
      <c r="D13" s="90"/>
      <c r="E13" s="87"/>
      <c r="F13" s="88"/>
      <c r="G13" s="89"/>
      <c r="H13" s="89"/>
      <c r="I13" s="97"/>
      <c r="J13" s="97"/>
      <c r="K13" s="92"/>
      <c r="L13" s="92"/>
      <c r="M13" s="92"/>
      <c r="N13" s="92"/>
      <c r="O13" s="92"/>
      <c r="P13" s="92"/>
      <c r="Q13" s="92"/>
      <c r="R13" s="92"/>
      <c r="S13" s="92"/>
      <c r="T13" s="92"/>
      <c r="U13" s="92"/>
      <c r="V13" s="92"/>
      <c r="W13" s="92"/>
      <c r="X13" s="92"/>
      <c r="Y13" s="92"/>
      <c r="Z13" s="92"/>
      <c r="AA13" s="92"/>
      <c r="AB13" s="92"/>
      <c r="AC13" s="92"/>
      <c r="AD13" s="92"/>
      <c r="AE13" s="92"/>
      <c r="AF13" s="92"/>
      <c r="AG13" s="92"/>
      <c r="AH13" s="92"/>
      <c r="AI13" s="92"/>
      <c r="AJ13" s="92"/>
      <c r="AK13" s="92"/>
      <c r="AL13" s="92"/>
      <c r="AM13" s="92"/>
      <c r="AN13" s="92"/>
      <c r="AO13" s="92"/>
      <c r="AP13" s="92"/>
      <c r="AQ13" s="92"/>
      <c r="AR13" s="92"/>
      <c r="AS13" s="92"/>
      <c r="AT13" s="98"/>
    </row>
    <row r="14" spans="1:46" s="11" customFormat="1">
      <c r="A14" s="264"/>
      <c r="B14" s="95"/>
      <c r="C14" s="95"/>
      <c r="D14" s="92"/>
      <c r="E14" s="92"/>
      <c r="F14" s="96"/>
      <c r="G14" s="97"/>
      <c r="H14" s="97"/>
      <c r="I14" s="97"/>
      <c r="J14" s="97"/>
      <c r="K14" s="92"/>
      <c r="L14" s="92"/>
      <c r="M14" s="92"/>
      <c r="N14" s="92"/>
      <c r="O14" s="92"/>
      <c r="P14" s="92"/>
      <c r="Q14" s="92"/>
      <c r="R14" s="92"/>
      <c r="S14" s="92"/>
      <c r="T14" s="92"/>
      <c r="U14" s="92"/>
      <c r="V14" s="92"/>
      <c r="W14" s="92"/>
      <c r="X14" s="92"/>
      <c r="Y14" s="92"/>
      <c r="Z14" s="92"/>
      <c r="AA14" s="92"/>
      <c r="AB14" s="92"/>
      <c r="AC14" s="92"/>
      <c r="AD14" s="92"/>
      <c r="AE14" s="92"/>
      <c r="AF14" s="92"/>
      <c r="AG14" s="92"/>
      <c r="AH14" s="92"/>
      <c r="AI14" s="92"/>
      <c r="AJ14" s="92"/>
      <c r="AK14" s="92"/>
      <c r="AL14" s="92"/>
      <c r="AM14" s="92"/>
      <c r="AN14" s="92"/>
      <c r="AO14" s="92"/>
      <c r="AP14" s="92"/>
      <c r="AQ14" s="92"/>
      <c r="AR14" s="92"/>
      <c r="AS14" s="92"/>
      <c r="AT14" s="98"/>
    </row>
    <row r="15" spans="1:46" s="11" customFormat="1">
      <c r="A15" s="264"/>
      <c r="B15" s="92"/>
      <c r="C15" s="92"/>
      <c r="D15" s="92"/>
      <c r="E15" s="92"/>
      <c r="F15" s="96"/>
      <c r="G15" s="97"/>
      <c r="H15" s="97"/>
      <c r="I15" s="97"/>
      <c r="J15" s="97"/>
      <c r="K15" s="97"/>
      <c r="L15" s="97"/>
      <c r="M15" s="97"/>
      <c r="N15" s="97"/>
      <c r="O15" s="97"/>
      <c r="P15" s="97"/>
      <c r="Q15" s="97"/>
      <c r="R15" s="97"/>
      <c r="S15" s="97"/>
      <c r="T15" s="97"/>
      <c r="U15" s="97"/>
      <c r="V15" s="97"/>
      <c r="W15" s="97"/>
      <c r="X15" s="97"/>
      <c r="Y15" s="97"/>
      <c r="Z15" s="97"/>
      <c r="AA15" s="97"/>
      <c r="AB15" s="97"/>
      <c r="AC15" s="97"/>
      <c r="AD15" s="97"/>
      <c r="AE15" s="97"/>
      <c r="AF15" s="97"/>
      <c r="AG15" s="92"/>
      <c r="AH15" s="92"/>
      <c r="AI15" s="92"/>
      <c r="AJ15" s="92"/>
      <c r="AK15" s="92"/>
      <c r="AL15" s="92"/>
      <c r="AM15" s="92"/>
      <c r="AN15" s="92"/>
      <c r="AO15" s="92"/>
      <c r="AP15" s="92"/>
      <c r="AQ15" s="92"/>
      <c r="AR15" s="92"/>
      <c r="AS15" s="92"/>
      <c r="AT15" s="98"/>
    </row>
    <row r="16" spans="1:46" s="11" customFormat="1">
      <c r="A16" s="264"/>
      <c r="B16" s="95"/>
      <c r="C16" s="100"/>
      <c r="D16" s="92"/>
      <c r="E16" s="87"/>
      <c r="F16" s="96"/>
      <c r="G16" s="97"/>
      <c r="H16" s="97"/>
      <c r="I16" s="97"/>
      <c r="J16" s="97"/>
      <c r="K16" s="92"/>
      <c r="L16" s="92"/>
      <c r="M16" s="92"/>
      <c r="N16" s="92"/>
      <c r="O16" s="92"/>
      <c r="P16" s="92"/>
      <c r="Q16" s="92"/>
      <c r="R16" s="92"/>
      <c r="S16" s="92"/>
      <c r="T16" s="92"/>
      <c r="U16" s="92"/>
      <c r="V16" s="92"/>
      <c r="W16" s="92"/>
      <c r="X16" s="92"/>
      <c r="Y16" s="92"/>
      <c r="Z16" s="92"/>
      <c r="AA16" s="92"/>
      <c r="AB16" s="92"/>
      <c r="AC16" s="92"/>
      <c r="AD16" s="92"/>
      <c r="AE16" s="92"/>
      <c r="AF16" s="92"/>
      <c r="AG16" s="92"/>
      <c r="AH16" s="92"/>
      <c r="AI16" s="92"/>
      <c r="AJ16" s="92"/>
      <c r="AK16" s="92"/>
      <c r="AL16" s="92"/>
      <c r="AM16" s="92"/>
      <c r="AN16" s="92"/>
      <c r="AO16" s="92"/>
      <c r="AP16" s="92"/>
      <c r="AQ16" s="92"/>
      <c r="AR16" s="92"/>
      <c r="AS16" s="92"/>
      <c r="AT16" s="98"/>
    </row>
    <row r="17" spans="1:46" s="11" customFormat="1" ht="36" customHeight="1">
      <c r="A17" s="264"/>
      <c r="B17" s="101"/>
      <c r="C17" s="92"/>
      <c r="D17" s="92"/>
      <c r="E17" s="92"/>
      <c r="F17" s="96"/>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2"/>
      <c r="AH17" s="92"/>
      <c r="AI17" s="92"/>
      <c r="AJ17" s="92"/>
      <c r="AK17" s="92"/>
      <c r="AL17" s="92"/>
      <c r="AM17" s="92"/>
      <c r="AN17" s="92"/>
      <c r="AO17" s="92"/>
      <c r="AP17" s="92"/>
      <c r="AQ17" s="92"/>
      <c r="AR17" s="92"/>
      <c r="AS17" s="92"/>
      <c r="AT17" s="98"/>
    </row>
    <row r="18" spans="1:46" s="11" customFormat="1" ht="56.25" customHeight="1">
      <c r="A18" s="264"/>
      <c r="B18" s="101"/>
      <c r="C18" s="95"/>
      <c r="D18" s="92"/>
      <c r="E18" s="92"/>
      <c r="F18" s="96"/>
      <c r="G18" s="97"/>
      <c r="H18" s="89"/>
      <c r="I18" s="97"/>
      <c r="J18" s="97"/>
      <c r="K18" s="92"/>
      <c r="L18" s="92"/>
      <c r="M18" s="92"/>
      <c r="N18" s="92"/>
      <c r="O18" s="92"/>
      <c r="P18" s="92"/>
      <c r="Q18" s="92"/>
      <c r="R18" s="92"/>
      <c r="S18" s="92"/>
      <c r="T18" s="92"/>
      <c r="U18" s="92"/>
      <c r="V18" s="92"/>
      <c r="W18" s="92"/>
      <c r="X18" s="92"/>
      <c r="Y18" s="92"/>
      <c r="Z18" s="92"/>
      <c r="AA18" s="92"/>
      <c r="AB18" s="92"/>
      <c r="AC18" s="92"/>
      <c r="AD18" s="92"/>
      <c r="AE18" s="92"/>
      <c r="AF18" s="92"/>
      <c r="AG18" s="92"/>
      <c r="AH18" s="92"/>
      <c r="AI18" s="92"/>
      <c r="AJ18" s="92"/>
      <c r="AK18" s="92"/>
      <c r="AL18" s="92"/>
      <c r="AM18" s="92"/>
      <c r="AN18" s="92"/>
      <c r="AO18" s="92"/>
      <c r="AP18" s="92"/>
      <c r="AQ18" s="92"/>
      <c r="AR18" s="92"/>
      <c r="AS18" s="92"/>
      <c r="AT18" s="98"/>
    </row>
    <row r="19" spans="1:46" s="11" customFormat="1" ht="64.5" customHeight="1">
      <c r="A19" s="264"/>
      <c r="B19" s="102"/>
      <c r="C19" s="102"/>
      <c r="D19" s="92"/>
      <c r="E19" s="92"/>
      <c r="F19" s="96"/>
      <c r="G19" s="97"/>
      <c r="H19" s="89"/>
      <c r="I19" s="89"/>
      <c r="J19" s="97"/>
      <c r="K19" s="97"/>
      <c r="L19" s="97"/>
      <c r="M19" s="97"/>
      <c r="N19" s="97"/>
      <c r="O19" s="97"/>
      <c r="P19" s="97"/>
      <c r="Q19" s="97"/>
      <c r="R19" s="97"/>
      <c r="S19" s="97"/>
      <c r="T19" s="97"/>
      <c r="U19" s="97"/>
      <c r="V19" s="97"/>
      <c r="W19" s="97"/>
      <c r="X19" s="97"/>
      <c r="Y19" s="97"/>
      <c r="Z19" s="97"/>
      <c r="AA19" s="97"/>
      <c r="AB19" s="97"/>
      <c r="AC19" s="97"/>
      <c r="AD19" s="97"/>
      <c r="AE19" s="97"/>
      <c r="AF19" s="97"/>
      <c r="AG19" s="92"/>
      <c r="AH19" s="92"/>
      <c r="AI19" s="92"/>
      <c r="AJ19" s="92"/>
      <c r="AK19" s="92"/>
      <c r="AL19" s="92"/>
      <c r="AM19" s="92"/>
      <c r="AN19" s="92"/>
      <c r="AO19" s="92"/>
      <c r="AP19" s="92"/>
      <c r="AQ19" s="92"/>
      <c r="AR19" s="92"/>
      <c r="AS19" s="92"/>
      <c r="AT19" s="98"/>
    </row>
    <row r="20" spans="1:46" s="11" customFormat="1" ht="75" customHeight="1">
      <c r="A20" s="264"/>
      <c r="B20" s="102"/>
      <c r="C20" s="92"/>
      <c r="D20" s="92"/>
      <c r="E20" s="92"/>
      <c r="F20" s="96"/>
      <c r="G20" s="97"/>
      <c r="H20" s="89"/>
      <c r="I20" s="89"/>
      <c r="J20" s="97"/>
      <c r="K20" s="97"/>
      <c r="L20" s="97"/>
      <c r="M20" s="97"/>
      <c r="N20" s="97"/>
      <c r="O20" s="97"/>
      <c r="P20" s="97"/>
      <c r="Q20" s="97"/>
      <c r="R20" s="97"/>
      <c r="S20" s="97"/>
      <c r="T20" s="97"/>
      <c r="U20" s="97"/>
      <c r="V20" s="97"/>
      <c r="W20" s="97"/>
      <c r="X20" s="97"/>
      <c r="Y20" s="97"/>
      <c r="Z20" s="97"/>
      <c r="AA20" s="97"/>
      <c r="AB20" s="97"/>
      <c r="AC20" s="97"/>
      <c r="AD20" s="97"/>
      <c r="AE20" s="97"/>
      <c r="AF20" s="97"/>
      <c r="AG20" s="92"/>
      <c r="AH20" s="92"/>
      <c r="AI20" s="92"/>
      <c r="AJ20" s="92"/>
      <c r="AK20" s="92"/>
      <c r="AL20" s="92"/>
      <c r="AM20" s="92"/>
      <c r="AN20" s="92"/>
      <c r="AO20" s="92"/>
      <c r="AP20" s="92"/>
      <c r="AQ20" s="92"/>
      <c r="AR20" s="92"/>
      <c r="AS20" s="92"/>
      <c r="AT20" s="98"/>
    </row>
    <row r="21" spans="1:46" s="11" customFormat="1" ht="63" customHeight="1">
      <c r="A21" s="264"/>
      <c r="B21" s="102"/>
      <c r="C21" s="92"/>
      <c r="D21" s="92"/>
      <c r="E21" s="92"/>
      <c r="F21" s="96"/>
      <c r="G21" s="97"/>
      <c r="H21" s="97"/>
      <c r="I21" s="97"/>
      <c r="J21" s="97"/>
      <c r="K21" s="92"/>
      <c r="L21" s="92"/>
      <c r="M21" s="92"/>
      <c r="N21" s="92"/>
      <c r="O21" s="92"/>
      <c r="P21" s="92"/>
      <c r="Q21" s="92"/>
      <c r="R21" s="92"/>
      <c r="S21" s="92"/>
      <c r="T21" s="92"/>
      <c r="U21" s="92"/>
      <c r="V21" s="92"/>
      <c r="W21" s="92"/>
      <c r="X21" s="92"/>
      <c r="Y21" s="92"/>
      <c r="Z21" s="92"/>
      <c r="AA21" s="92"/>
      <c r="AB21" s="92"/>
      <c r="AC21" s="92"/>
      <c r="AD21" s="92"/>
      <c r="AE21" s="92"/>
      <c r="AF21" s="92"/>
      <c r="AG21" s="92"/>
      <c r="AH21" s="92"/>
      <c r="AI21" s="92"/>
      <c r="AJ21" s="92"/>
      <c r="AK21" s="92"/>
      <c r="AL21" s="92"/>
      <c r="AM21" s="92"/>
      <c r="AN21" s="92"/>
      <c r="AO21" s="92"/>
      <c r="AP21" s="92"/>
      <c r="AQ21" s="92"/>
      <c r="AR21" s="92"/>
      <c r="AS21" s="92"/>
      <c r="AT21" s="98"/>
    </row>
    <row r="22" spans="1:46" s="11" customFormat="1" ht="63" customHeight="1">
      <c r="A22" s="264"/>
      <c r="B22" s="102"/>
      <c r="C22" s="103"/>
      <c r="D22" s="92"/>
      <c r="E22" s="92"/>
      <c r="F22" s="96"/>
      <c r="G22" s="97"/>
      <c r="H22" s="97"/>
      <c r="I22" s="97"/>
      <c r="J22" s="97"/>
      <c r="K22" s="92"/>
      <c r="L22" s="92"/>
      <c r="M22" s="92"/>
      <c r="N22" s="92"/>
      <c r="O22" s="92"/>
      <c r="P22" s="92"/>
      <c r="Q22" s="92"/>
      <c r="R22" s="92"/>
      <c r="S22" s="92"/>
      <c r="T22" s="92"/>
      <c r="U22" s="92"/>
      <c r="V22" s="92"/>
      <c r="W22" s="92"/>
      <c r="X22" s="92"/>
      <c r="Y22" s="92"/>
      <c r="Z22" s="92"/>
      <c r="AA22" s="92"/>
      <c r="AB22" s="92"/>
      <c r="AC22" s="92"/>
      <c r="AD22" s="92"/>
      <c r="AE22" s="92"/>
      <c r="AF22" s="92"/>
      <c r="AG22" s="92"/>
      <c r="AH22" s="92"/>
      <c r="AI22" s="92"/>
      <c r="AJ22" s="92"/>
      <c r="AK22" s="92"/>
      <c r="AL22" s="92"/>
      <c r="AM22" s="92"/>
      <c r="AN22" s="92"/>
      <c r="AO22" s="92"/>
      <c r="AP22" s="92"/>
      <c r="AQ22" s="92"/>
      <c r="AR22" s="92"/>
      <c r="AS22" s="92"/>
      <c r="AT22" s="98"/>
    </row>
    <row r="23" spans="1:46" s="11" customFormat="1" ht="36" customHeight="1">
      <c r="A23" s="264"/>
      <c r="B23" s="102"/>
      <c r="C23" s="104"/>
      <c r="D23" s="92"/>
      <c r="E23" s="92"/>
      <c r="F23" s="96"/>
      <c r="G23" s="97"/>
      <c r="H23" s="97"/>
      <c r="I23" s="89"/>
      <c r="J23" s="97"/>
      <c r="K23" s="97"/>
      <c r="L23" s="97"/>
      <c r="M23" s="97"/>
      <c r="N23" s="97"/>
      <c r="O23" s="97"/>
      <c r="P23" s="97"/>
      <c r="Q23" s="97"/>
      <c r="R23" s="97"/>
      <c r="S23" s="97"/>
      <c r="T23" s="97"/>
      <c r="U23" s="97"/>
      <c r="V23" s="97"/>
      <c r="W23" s="97"/>
      <c r="X23" s="97"/>
      <c r="Y23" s="97"/>
      <c r="Z23" s="97"/>
      <c r="AA23" s="97"/>
      <c r="AB23" s="97"/>
      <c r="AC23" s="97"/>
      <c r="AD23" s="97"/>
      <c r="AE23" s="97"/>
      <c r="AF23" s="97"/>
      <c r="AG23" s="92"/>
      <c r="AH23" s="92"/>
      <c r="AI23" s="92"/>
      <c r="AJ23" s="92"/>
      <c r="AK23" s="92"/>
      <c r="AL23" s="92"/>
      <c r="AM23" s="92"/>
      <c r="AN23" s="92"/>
      <c r="AO23" s="92"/>
      <c r="AP23" s="92"/>
      <c r="AQ23" s="92"/>
      <c r="AR23" s="92"/>
      <c r="AS23" s="92"/>
      <c r="AT23" s="98"/>
    </row>
    <row r="24" spans="1:46" s="11" customFormat="1" ht="36" customHeight="1">
      <c r="A24" s="264"/>
      <c r="B24" s="105"/>
      <c r="C24" s="106"/>
      <c r="D24" s="92"/>
      <c r="E24" s="92"/>
      <c r="F24" s="96"/>
      <c r="G24" s="97"/>
      <c r="H24" s="97"/>
      <c r="I24" s="97"/>
      <c r="J24" s="97"/>
      <c r="K24" s="92"/>
      <c r="L24" s="92"/>
      <c r="M24" s="92"/>
      <c r="N24" s="92"/>
      <c r="O24" s="92"/>
      <c r="P24" s="92"/>
      <c r="Q24" s="92"/>
      <c r="R24" s="92"/>
      <c r="S24" s="92"/>
      <c r="T24" s="92"/>
      <c r="U24" s="92"/>
      <c r="V24" s="92"/>
      <c r="W24" s="92"/>
      <c r="X24" s="92"/>
      <c r="Y24" s="92"/>
      <c r="Z24" s="92"/>
      <c r="AA24" s="92"/>
      <c r="AB24" s="92"/>
      <c r="AC24" s="92"/>
      <c r="AD24" s="92"/>
      <c r="AE24" s="92"/>
      <c r="AF24" s="92"/>
      <c r="AG24" s="92"/>
      <c r="AH24" s="92"/>
      <c r="AI24" s="92"/>
      <c r="AJ24" s="92"/>
      <c r="AK24" s="92"/>
      <c r="AL24" s="92"/>
      <c r="AM24" s="92"/>
      <c r="AN24" s="92"/>
      <c r="AO24" s="92"/>
      <c r="AP24" s="92"/>
      <c r="AQ24" s="92"/>
      <c r="AR24" s="92"/>
      <c r="AS24" s="92"/>
      <c r="AT24" s="98"/>
    </row>
    <row r="25" spans="1:46" s="11" customFormat="1" ht="36" customHeight="1">
      <c r="A25" s="107" t="s">
        <v>159</v>
      </c>
      <c r="B25" s="101"/>
      <c r="C25" s="108"/>
      <c r="D25" s="92"/>
      <c r="E25" s="92"/>
      <c r="F25" s="96"/>
      <c r="G25" s="97"/>
      <c r="H25" s="28"/>
      <c r="I25" s="28"/>
      <c r="J25" s="28"/>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92"/>
      <c r="AH25" s="92"/>
      <c r="AI25" s="92"/>
      <c r="AJ25" s="92"/>
      <c r="AK25" s="92"/>
      <c r="AL25" s="92"/>
      <c r="AM25" s="92"/>
      <c r="AN25" s="92"/>
      <c r="AO25" s="92"/>
      <c r="AP25" s="92"/>
      <c r="AQ25" s="92"/>
      <c r="AR25" s="92"/>
      <c r="AS25" s="92"/>
      <c r="AT25" s="98"/>
    </row>
    <row r="26" spans="1:46" s="11" customFormat="1">
      <c r="A26" s="263" t="s">
        <v>141</v>
      </c>
      <c r="B26" s="110"/>
      <c r="C26" s="108"/>
      <c r="D26" s="92"/>
      <c r="E26" s="92"/>
      <c r="F26" s="92"/>
      <c r="G26" s="92"/>
      <c r="H26" s="111"/>
      <c r="I26" s="111"/>
      <c r="J26" s="111"/>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92"/>
      <c r="AR26" s="92"/>
      <c r="AS26" s="92"/>
      <c r="AT26" s="98"/>
    </row>
    <row r="27" spans="1:46" s="11" customFormat="1">
      <c r="A27" s="263"/>
      <c r="B27" s="112"/>
      <c r="C27" s="103"/>
      <c r="D27" s="92"/>
      <c r="E27" s="92"/>
      <c r="F27" s="96"/>
      <c r="G27" s="97"/>
      <c r="H27" s="97"/>
      <c r="I27" s="97"/>
      <c r="J27" s="97"/>
      <c r="K27" s="92"/>
      <c r="L27" s="92"/>
      <c r="M27" s="92"/>
      <c r="N27" s="92"/>
      <c r="O27" s="92"/>
      <c r="P27" s="92"/>
      <c r="Q27" s="92"/>
      <c r="R27" s="92"/>
      <c r="S27" s="92"/>
      <c r="T27" s="92"/>
      <c r="U27" s="92"/>
      <c r="V27" s="92"/>
      <c r="W27" s="92"/>
      <c r="X27" s="92"/>
      <c r="Y27" s="92"/>
      <c r="Z27" s="92"/>
      <c r="AA27" s="92"/>
      <c r="AB27" s="92"/>
      <c r="AC27" s="92"/>
      <c r="AD27" s="92"/>
      <c r="AE27" s="92"/>
      <c r="AF27" s="92"/>
      <c r="AG27" s="92"/>
      <c r="AH27" s="92"/>
      <c r="AI27" s="92"/>
      <c r="AJ27" s="92"/>
      <c r="AK27" s="92"/>
      <c r="AL27" s="92"/>
      <c r="AM27" s="92"/>
      <c r="AN27" s="92"/>
      <c r="AO27" s="92"/>
      <c r="AP27" s="92"/>
      <c r="AQ27" s="92"/>
      <c r="AR27" s="92"/>
      <c r="AS27" s="92"/>
      <c r="AT27" s="98"/>
    </row>
    <row r="28" spans="1:46" s="11" customFormat="1">
      <c r="A28" s="263"/>
      <c r="B28" s="110"/>
      <c r="C28" s="108"/>
      <c r="D28" s="92"/>
      <c r="E28" s="92"/>
      <c r="F28" s="92"/>
      <c r="G28" s="92"/>
      <c r="H28" s="111"/>
      <c r="I28" s="111"/>
      <c r="J28" s="111"/>
      <c r="K28" s="92"/>
      <c r="L28" s="92"/>
      <c r="M28" s="92"/>
      <c r="N28" s="92"/>
      <c r="O28" s="92"/>
      <c r="P28" s="92"/>
      <c r="Q28" s="92"/>
      <c r="R28" s="92"/>
      <c r="S28" s="92"/>
      <c r="T28" s="92"/>
      <c r="U28" s="92"/>
      <c r="V28" s="92"/>
      <c r="W28" s="92"/>
      <c r="X28" s="92"/>
      <c r="Y28" s="92"/>
      <c r="Z28" s="92"/>
      <c r="AA28" s="92"/>
      <c r="AB28" s="92"/>
      <c r="AC28" s="92"/>
      <c r="AD28" s="92"/>
      <c r="AE28" s="92"/>
      <c r="AF28" s="92"/>
      <c r="AG28" s="92"/>
      <c r="AH28" s="92"/>
      <c r="AI28" s="92"/>
      <c r="AJ28" s="92"/>
      <c r="AK28" s="92"/>
      <c r="AL28" s="92"/>
      <c r="AM28" s="92"/>
      <c r="AN28" s="92"/>
      <c r="AO28" s="92"/>
      <c r="AP28" s="92"/>
      <c r="AQ28" s="92"/>
      <c r="AR28" s="92"/>
      <c r="AS28" s="92"/>
      <c r="AT28" s="98"/>
    </row>
    <row r="29" spans="1:46" s="11" customFormat="1">
      <c r="A29" s="263"/>
      <c r="B29" s="113"/>
      <c r="C29" s="91"/>
      <c r="D29" s="92"/>
      <c r="E29" s="92"/>
      <c r="F29" s="96"/>
      <c r="G29" s="97"/>
      <c r="H29" s="97"/>
      <c r="I29" s="97"/>
      <c r="J29" s="97"/>
      <c r="K29" s="92"/>
      <c r="L29" s="92"/>
      <c r="M29" s="92"/>
      <c r="N29" s="92"/>
      <c r="O29" s="92"/>
      <c r="P29" s="92"/>
      <c r="Q29" s="92"/>
      <c r="R29" s="92"/>
      <c r="S29" s="92"/>
      <c r="T29" s="92"/>
      <c r="U29" s="92"/>
      <c r="V29" s="92"/>
      <c r="W29" s="92"/>
      <c r="X29" s="92"/>
      <c r="Y29" s="92"/>
      <c r="Z29" s="92"/>
      <c r="AA29" s="92"/>
      <c r="AB29" s="92"/>
      <c r="AC29" s="92"/>
      <c r="AD29" s="92"/>
      <c r="AE29" s="92"/>
      <c r="AF29" s="92"/>
      <c r="AG29" s="92"/>
      <c r="AH29" s="92"/>
      <c r="AI29" s="92"/>
      <c r="AJ29" s="92"/>
      <c r="AK29" s="92"/>
      <c r="AL29" s="92"/>
      <c r="AM29" s="92"/>
      <c r="AN29" s="92"/>
      <c r="AO29" s="92"/>
      <c r="AP29" s="92"/>
      <c r="AQ29" s="92"/>
      <c r="AR29" s="92"/>
      <c r="AS29" s="92"/>
      <c r="AT29" s="98"/>
    </row>
    <row r="30" spans="1:46" s="11" customFormat="1">
      <c r="A30" s="114" t="s">
        <v>155</v>
      </c>
      <c r="B30" s="112"/>
      <c r="C30" s="91"/>
      <c r="D30" s="92"/>
      <c r="E30" s="92"/>
      <c r="F30" s="96"/>
      <c r="G30" s="97"/>
      <c r="H30" s="97"/>
      <c r="I30" s="97"/>
      <c r="J30" s="28"/>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92"/>
      <c r="AH30" s="92"/>
      <c r="AI30" s="92"/>
      <c r="AJ30" s="92"/>
      <c r="AK30" s="92"/>
      <c r="AL30" s="92"/>
      <c r="AM30" s="92"/>
      <c r="AN30" s="92"/>
      <c r="AO30" s="92"/>
      <c r="AP30" s="92"/>
      <c r="AQ30" s="92"/>
      <c r="AR30" s="92"/>
      <c r="AS30" s="92"/>
      <c r="AT30" s="98"/>
    </row>
    <row r="31" spans="1:46" s="11" customFormat="1">
      <c r="A31" s="239" t="s">
        <v>143</v>
      </c>
      <c r="B31" s="110"/>
      <c r="C31" s="108"/>
      <c r="D31" s="92"/>
      <c r="E31" s="92"/>
      <c r="F31" s="92"/>
      <c r="G31" s="92"/>
      <c r="H31" s="111"/>
      <c r="I31" s="111"/>
      <c r="J31" s="111"/>
      <c r="K31" s="92"/>
      <c r="L31" s="92"/>
      <c r="M31" s="92"/>
      <c r="N31" s="92"/>
      <c r="O31" s="92"/>
      <c r="P31" s="92"/>
      <c r="Q31" s="92"/>
      <c r="R31" s="92"/>
      <c r="S31" s="92"/>
      <c r="T31" s="92"/>
      <c r="U31" s="92"/>
      <c r="V31" s="92"/>
      <c r="W31" s="92"/>
      <c r="X31" s="92"/>
      <c r="Y31" s="92"/>
      <c r="Z31" s="92"/>
      <c r="AA31" s="92"/>
      <c r="AB31" s="92"/>
      <c r="AC31" s="92"/>
      <c r="AD31" s="92"/>
      <c r="AE31" s="92"/>
      <c r="AF31" s="92"/>
      <c r="AG31" s="92"/>
      <c r="AH31" s="92"/>
      <c r="AI31" s="92"/>
      <c r="AJ31" s="92"/>
      <c r="AK31" s="92"/>
      <c r="AL31" s="92"/>
      <c r="AM31" s="92"/>
      <c r="AN31" s="92"/>
      <c r="AO31" s="92"/>
      <c r="AP31" s="92"/>
      <c r="AQ31" s="92"/>
      <c r="AR31" s="92"/>
      <c r="AS31" s="92"/>
      <c r="AT31" s="98"/>
    </row>
    <row r="32" spans="1:46" s="11" customFormat="1">
      <c r="A32" s="240"/>
      <c r="B32" s="92"/>
      <c r="C32" s="108"/>
      <c r="D32" s="92"/>
      <c r="E32" s="92"/>
      <c r="F32" s="96"/>
      <c r="G32" s="97"/>
      <c r="H32" s="97"/>
      <c r="I32" s="97"/>
      <c r="J32" s="97"/>
      <c r="K32" s="92"/>
      <c r="L32" s="92"/>
      <c r="M32" s="92"/>
      <c r="N32" s="92"/>
      <c r="O32" s="92"/>
      <c r="P32" s="92"/>
      <c r="Q32" s="92"/>
      <c r="R32" s="92"/>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8"/>
    </row>
    <row r="33" spans="1:46" s="11" customFormat="1">
      <c r="A33" s="240"/>
      <c r="B33" s="92"/>
      <c r="C33" s="104"/>
      <c r="D33" s="92"/>
      <c r="E33" s="92"/>
      <c r="F33" s="96"/>
      <c r="G33" s="97"/>
      <c r="H33" s="97"/>
      <c r="I33" s="97"/>
      <c r="J33" s="97"/>
      <c r="K33" s="92"/>
      <c r="L33" s="92"/>
      <c r="M33" s="92"/>
      <c r="N33" s="92"/>
      <c r="O33" s="92"/>
      <c r="P33" s="92"/>
      <c r="Q33" s="92"/>
      <c r="R33" s="92"/>
      <c r="S33" s="92"/>
      <c r="T33" s="92"/>
      <c r="U33" s="92"/>
      <c r="V33" s="92"/>
      <c r="W33" s="92"/>
      <c r="X33" s="92"/>
      <c r="Y33" s="92"/>
      <c r="Z33" s="92"/>
      <c r="AA33" s="92"/>
      <c r="AB33" s="92"/>
      <c r="AC33" s="92"/>
      <c r="AD33" s="92"/>
      <c r="AE33" s="92"/>
      <c r="AF33" s="92"/>
      <c r="AG33" s="92"/>
      <c r="AH33" s="92"/>
      <c r="AI33" s="92"/>
      <c r="AJ33" s="92"/>
      <c r="AK33" s="92"/>
      <c r="AL33" s="92"/>
      <c r="AM33" s="92"/>
      <c r="AN33" s="92"/>
      <c r="AO33" s="92"/>
      <c r="AP33" s="92"/>
      <c r="AQ33" s="92"/>
      <c r="AR33" s="92"/>
      <c r="AS33" s="92"/>
      <c r="AT33" s="98"/>
    </row>
    <row r="34" spans="1:46" s="11" customFormat="1">
      <c r="A34" s="240"/>
      <c r="B34" s="92"/>
      <c r="C34" s="108"/>
      <c r="D34" s="92"/>
      <c r="E34" s="92"/>
      <c r="F34" s="96"/>
      <c r="G34" s="97"/>
      <c r="H34" s="97"/>
      <c r="I34" s="97"/>
      <c r="J34" s="97"/>
      <c r="K34" s="92"/>
      <c r="L34" s="92"/>
      <c r="M34" s="92"/>
      <c r="N34" s="92"/>
      <c r="O34" s="92"/>
      <c r="P34" s="92"/>
      <c r="Q34" s="92"/>
      <c r="R34" s="92"/>
      <c r="S34" s="92"/>
      <c r="T34" s="92"/>
      <c r="U34" s="92"/>
      <c r="V34" s="92"/>
      <c r="W34" s="92"/>
      <c r="X34" s="92"/>
      <c r="Y34" s="92"/>
      <c r="Z34" s="92"/>
      <c r="AA34" s="92"/>
      <c r="AB34" s="92"/>
      <c r="AC34" s="92"/>
      <c r="AD34" s="92"/>
      <c r="AE34" s="92"/>
      <c r="AF34" s="92"/>
      <c r="AG34" s="92"/>
      <c r="AH34" s="92"/>
      <c r="AI34" s="92"/>
      <c r="AJ34" s="92"/>
      <c r="AK34" s="92"/>
      <c r="AL34" s="92"/>
      <c r="AM34" s="92"/>
      <c r="AN34" s="92"/>
      <c r="AO34" s="92"/>
      <c r="AP34" s="92"/>
      <c r="AQ34" s="92"/>
      <c r="AR34" s="92"/>
      <c r="AS34" s="92"/>
      <c r="AT34" s="98"/>
    </row>
    <row r="35" spans="1:46" s="11" customFormat="1">
      <c r="A35" s="240"/>
      <c r="B35" s="102"/>
      <c r="C35" s="104"/>
      <c r="D35" s="92"/>
      <c r="E35" s="92"/>
      <c r="F35" s="96"/>
      <c r="G35" s="97"/>
      <c r="H35" s="97"/>
      <c r="I35" s="97"/>
      <c r="J35" s="97"/>
      <c r="K35" s="92"/>
      <c r="L35" s="92"/>
      <c r="M35" s="92"/>
      <c r="N35" s="92"/>
      <c r="O35" s="92"/>
      <c r="P35" s="92"/>
      <c r="Q35" s="92"/>
      <c r="R35" s="92"/>
      <c r="S35" s="92"/>
      <c r="T35" s="92"/>
      <c r="U35" s="92"/>
      <c r="V35" s="92"/>
      <c r="W35" s="92"/>
      <c r="X35" s="92"/>
      <c r="Y35" s="92"/>
      <c r="Z35" s="92"/>
      <c r="AA35" s="92"/>
      <c r="AB35" s="92"/>
      <c r="AC35" s="92"/>
      <c r="AD35" s="92"/>
      <c r="AE35" s="92"/>
      <c r="AF35" s="92"/>
      <c r="AG35" s="92"/>
      <c r="AH35" s="92"/>
      <c r="AI35" s="92"/>
      <c r="AJ35" s="92"/>
      <c r="AK35" s="92"/>
      <c r="AL35" s="92"/>
      <c r="AM35" s="92"/>
      <c r="AN35" s="92"/>
      <c r="AO35" s="92"/>
      <c r="AP35" s="92"/>
      <c r="AQ35" s="92"/>
      <c r="AR35" s="92"/>
      <c r="AS35" s="92"/>
      <c r="AT35" s="98"/>
    </row>
    <row r="36" spans="1:46" s="11" customFormat="1">
      <c r="A36" s="240"/>
      <c r="B36" s="102"/>
      <c r="C36" s="104"/>
      <c r="D36" s="92"/>
      <c r="E36" s="92"/>
      <c r="F36" s="96"/>
      <c r="G36" s="97"/>
      <c r="H36" s="97"/>
      <c r="I36" s="97"/>
      <c r="J36" s="97"/>
      <c r="K36" s="92"/>
      <c r="L36" s="92"/>
      <c r="M36" s="92"/>
      <c r="N36" s="92"/>
      <c r="O36" s="92"/>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8"/>
    </row>
    <row r="37" spans="1:46" s="11" customFormat="1">
      <c r="A37" s="240"/>
      <c r="B37" s="110"/>
      <c r="C37" s="108"/>
      <c r="D37" s="92"/>
      <c r="E37" s="92"/>
      <c r="F37" s="92"/>
      <c r="G37" s="92"/>
      <c r="H37" s="111"/>
      <c r="I37" s="111"/>
      <c r="J37" s="111"/>
      <c r="K37" s="92"/>
      <c r="L37" s="92"/>
      <c r="M37" s="92"/>
      <c r="N37" s="92"/>
      <c r="O37" s="92"/>
      <c r="P37" s="92"/>
      <c r="Q37" s="92"/>
      <c r="R37" s="92"/>
      <c r="S37" s="92"/>
      <c r="T37" s="92"/>
      <c r="U37" s="92"/>
      <c r="V37" s="92"/>
      <c r="W37" s="92"/>
      <c r="X37" s="92"/>
      <c r="Y37" s="92"/>
      <c r="Z37" s="92"/>
      <c r="AA37" s="92"/>
      <c r="AB37" s="92"/>
      <c r="AC37" s="92"/>
      <c r="AD37" s="92"/>
      <c r="AE37" s="92"/>
      <c r="AF37" s="92"/>
      <c r="AG37" s="92"/>
      <c r="AH37" s="92"/>
      <c r="AI37" s="92"/>
      <c r="AJ37" s="92"/>
      <c r="AK37" s="92"/>
      <c r="AL37" s="92"/>
      <c r="AM37" s="92"/>
      <c r="AN37" s="92"/>
      <c r="AO37" s="92"/>
      <c r="AP37" s="92"/>
      <c r="AQ37" s="92"/>
      <c r="AR37" s="92"/>
      <c r="AS37" s="92"/>
      <c r="AT37" s="98"/>
    </row>
    <row r="38" spans="1:46" s="11" customFormat="1">
      <c r="A38" s="240"/>
      <c r="B38" s="92"/>
      <c r="C38" s="104"/>
      <c r="D38" s="92"/>
      <c r="E38" s="92"/>
      <c r="F38" s="96"/>
      <c r="G38" s="97"/>
      <c r="H38" s="97"/>
      <c r="I38" s="97"/>
      <c r="J38" s="97"/>
      <c r="K38" s="92"/>
      <c r="L38" s="92"/>
      <c r="M38" s="92"/>
      <c r="N38" s="92"/>
      <c r="O38" s="92"/>
      <c r="P38" s="92"/>
      <c r="Q38" s="92"/>
      <c r="R38" s="92"/>
      <c r="S38" s="92"/>
      <c r="T38" s="92"/>
      <c r="U38" s="92"/>
      <c r="V38" s="92"/>
      <c r="W38" s="92"/>
      <c r="X38" s="92"/>
      <c r="Y38" s="92"/>
      <c r="Z38" s="92"/>
      <c r="AA38" s="92"/>
      <c r="AB38" s="92"/>
      <c r="AC38" s="92"/>
      <c r="AD38" s="92"/>
      <c r="AE38" s="92"/>
      <c r="AF38" s="92"/>
      <c r="AG38" s="92"/>
      <c r="AH38" s="92"/>
      <c r="AI38" s="92"/>
      <c r="AJ38" s="92"/>
      <c r="AK38" s="92"/>
      <c r="AL38" s="92"/>
      <c r="AM38" s="92"/>
      <c r="AN38" s="92"/>
      <c r="AO38" s="92"/>
      <c r="AP38" s="92"/>
      <c r="AQ38" s="92"/>
      <c r="AR38" s="92"/>
      <c r="AS38" s="92"/>
      <c r="AT38" s="98"/>
    </row>
    <row r="39" spans="1:46" s="11" customFormat="1">
      <c r="A39" s="240"/>
      <c r="B39" s="102"/>
      <c r="C39" s="115"/>
      <c r="D39" s="92"/>
      <c r="E39" s="92"/>
      <c r="F39" s="96"/>
      <c r="G39" s="97"/>
      <c r="H39" s="97"/>
      <c r="I39" s="97"/>
      <c r="J39" s="97"/>
      <c r="K39" s="92"/>
      <c r="L39" s="92"/>
      <c r="M39" s="92"/>
      <c r="N39" s="92"/>
      <c r="O39" s="92"/>
      <c r="P39" s="92"/>
      <c r="Q39" s="92"/>
      <c r="R39" s="92"/>
      <c r="S39" s="92"/>
      <c r="T39" s="92"/>
      <c r="U39" s="92"/>
      <c r="V39" s="92"/>
      <c r="W39" s="92"/>
      <c r="X39" s="92"/>
      <c r="Y39" s="92"/>
      <c r="Z39" s="92"/>
      <c r="AA39" s="92"/>
      <c r="AB39" s="92"/>
      <c r="AC39" s="92"/>
      <c r="AD39" s="92"/>
      <c r="AE39" s="92"/>
      <c r="AF39" s="92"/>
      <c r="AG39" s="92"/>
      <c r="AH39" s="92"/>
      <c r="AI39" s="92"/>
      <c r="AJ39" s="92"/>
      <c r="AK39" s="92"/>
      <c r="AL39" s="92"/>
      <c r="AM39" s="92"/>
      <c r="AN39" s="92"/>
      <c r="AO39" s="92"/>
      <c r="AP39" s="92"/>
      <c r="AQ39" s="92"/>
      <c r="AR39" s="92"/>
      <c r="AS39" s="92"/>
      <c r="AT39" s="98"/>
    </row>
    <row r="40" spans="1:46" s="11" customFormat="1">
      <c r="A40" s="240"/>
      <c r="B40" s="110"/>
      <c r="C40" s="108"/>
      <c r="D40" s="92"/>
      <c r="E40" s="92"/>
      <c r="F40" s="92"/>
      <c r="G40" s="92"/>
      <c r="H40" s="111"/>
      <c r="I40" s="111"/>
      <c r="J40" s="111"/>
      <c r="K40" s="92"/>
      <c r="L40" s="92"/>
      <c r="M40" s="92"/>
      <c r="N40" s="92"/>
      <c r="O40" s="92"/>
      <c r="P40" s="92"/>
      <c r="Q40" s="92"/>
      <c r="R40" s="92"/>
      <c r="S40" s="92"/>
      <c r="T40" s="92"/>
      <c r="U40" s="92"/>
      <c r="V40" s="92"/>
      <c r="W40" s="92"/>
      <c r="X40" s="92"/>
      <c r="Y40" s="92"/>
      <c r="Z40" s="92"/>
      <c r="AA40" s="92"/>
      <c r="AB40" s="92"/>
      <c r="AC40" s="92"/>
      <c r="AD40" s="92"/>
      <c r="AE40" s="92"/>
      <c r="AF40" s="92"/>
      <c r="AG40" s="92"/>
      <c r="AH40" s="92"/>
      <c r="AI40" s="92"/>
      <c r="AJ40" s="92"/>
      <c r="AK40" s="92"/>
      <c r="AL40" s="92"/>
      <c r="AM40" s="92"/>
      <c r="AN40" s="92"/>
      <c r="AO40" s="92"/>
      <c r="AP40" s="92"/>
      <c r="AQ40" s="92"/>
      <c r="AR40" s="92"/>
      <c r="AS40" s="92"/>
      <c r="AT40" s="98"/>
    </row>
    <row r="41" spans="1:46" s="11" customFormat="1">
      <c r="A41" s="240"/>
      <c r="B41" s="92"/>
      <c r="C41" s="115"/>
      <c r="D41" s="92"/>
      <c r="E41" s="92"/>
      <c r="F41" s="96"/>
      <c r="G41" s="97"/>
      <c r="H41" s="97"/>
      <c r="I41" s="97"/>
      <c r="J41" s="97"/>
      <c r="K41" s="92"/>
      <c r="L41" s="92"/>
      <c r="M41" s="92"/>
      <c r="N41" s="92"/>
      <c r="O41" s="92"/>
      <c r="P41" s="92"/>
      <c r="Q41" s="92"/>
      <c r="R41" s="92"/>
      <c r="S41" s="92"/>
      <c r="T41" s="92"/>
      <c r="U41" s="92"/>
      <c r="V41" s="92"/>
      <c r="W41" s="92"/>
      <c r="X41" s="92"/>
      <c r="Y41" s="92"/>
      <c r="Z41" s="92"/>
      <c r="AA41" s="92"/>
      <c r="AB41" s="92"/>
      <c r="AC41" s="92"/>
      <c r="AD41" s="92"/>
      <c r="AE41" s="92"/>
      <c r="AF41" s="92"/>
      <c r="AG41" s="92"/>
      <c r="AH41" s="92"/>
      <c r="AI41" s="92"/>
      <c r="AJ41" s="92"/>
      <c r="AK41" s="92"/>
      <c r="AL41" s="92"/>
      <c r="AM41" s="92"/>
      <c r="AN41" s="92"/>
      <c r="AO41" s="92"/>
      <c r="AP41" s="92"/>
      <c r="AQ41" s="92"/>
      <c r="AR41" s="92"/>
      <c r="AS41" s="92"/>
      <c r="AT41" s="98"/>
    </row>
    <row r="42" spans="1:46" s="11" customFormat="1">
      <c r="A42" s="241"/>
      <c r="B42" s="102"/>
      <c r="C42" s="104"/>
      <c r="D42" s="92"/>
      <c r="E42" s="92"/>
      <c r="F42" s="96"/>
      <c r="G42" s="97"/>
      <c r="H42" s="97"/>
      <c r="I42" s="97"/>
      <c r="J42" s="97"/>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8"/>
    </row>
    <row r="43" spans="1:46" s="12" customFormat="1">
      <c r="A43" s="116" t="s">
        <v>153</v>
      </c>
      <c r="B43" s="116"/>
      <c r="C43" s="117"/>
      <c r="D43" s="116"/>
      <c r="E43" s="116"/>
      <c r="F43" s="116"/>
      <c r="G43" s="116"/>
      <c r="H43" s="118"/>
      <c r="I43" s="118"/>
      <c r="J43" s="118"/>
      <c r="K43" s="28"/>
      <c r="L43" s="28"/>
      <c r="M43" s="28"/>
      <c r="N43" s="28"/>
      <c r="O43" s="28"/>
      <c r="P43" s="28"/>
      <c r="Q43" s="28"/>
      <c r="R43" s="28"/>
      <c r="S43" s="28"/>
      <c r="T43" s="28"/>
      <c r="U43" s="28"/>
      <c r="V43" s="28"/>
      <c r="W43" s="28"/>
      <c r="X43" s="28"/>
      <c r="Y43" s="28"/>
      <c r="Z43" s="28"/>
      <c r="AA43" s="28"/>
      <c r="AB43" s="28"/>
      <c r="AC43" s="28"/>
      <c r="AD43" s="28"/>
      <c r="AE43" s="28"/>
      <c r="AF43" s="28"/>
      <c r="AG43" s="116"/>
      <c r="AH43" s="116"/>
      <c r="AI43" s="116"/>
      <c r="AJ43" s="116"/>
      <c r="AK43" s="116"/>
      <c r="AL43" s="116"/>
      <c r="AM43" s="116"/>
      <c r="AN43" s="116"/>
      <c r="AO43" s="116"/>
      <c r="AP43" s="116"/>
      <c r="AQ43" s="116"/>
      <c r="AR43" s="116"/>
      <c r="AS43" s="116"/>
      <c r="AT43" s="119"/>
    </row>
    <row r="44" spans="1:46" s="11" customFormat="1">
      <c r="A44" s="116" t="s">
        <v>157</v>
      </c>
      <c r="B44" s="92"/>
      <c r="C44" s="108"/>
      <c r="D44" s="92"/>
      <c r="E44" s="92"/>
      <c r="F44" s="96"/>
      <c r="G44" s="97"/>
      <c r="H44" s="97"/>
      <c r="I44" s="97"/>
      <c r="J44" s="97"/>
      <c r="K44" s="92"/>
      <c r="L44" s="92"/>
      <c r="M44" s="92"/>
      <c r="N44" s="92"/>
      <c r="O44" s="92"/>
      <c r="P44" s="92"/>
      <c r="Q44" s="92"/>
      <c r="R44" s="92"/>
      <c r="S44" s="92"/>
      <c r="T44" s="92"/>
      <c r="U44" s="92"/>
      <c r="V44" s="92"/>
      <c r="W44" s="92"/>
      <c r="X44" s="92"/>
      <c r="Y44" s="92"/>
      <c r="Z44" s="92"/>
      <c r="AA44" s="92"/>
      <c r="AB44" s="92"/>
      <c r="AC44" s="92"/>
      <c r="AD44" s="92"/>
      <c r="AE44" s="92"/>
      <c r="AF44" s="92"/>
      <c r="AG44" s="92"/>
      <c r="AH44" s="92"/>
      <c r="AI44" s="92"/>
      <c r="AJ44" s="92"/>
      <c r="AK44" s="92"/>
      <c r="AL44" s="92"/>
      <c r="AM44" s="92"/>
      <c r="AN44" s="92"/>
      <c r="AO44" s="92"/>
      <c r="AP44" s="92"/>
      <c r="AQ44" s="92"/>
      <c r="AR44" s="92"/>
      <c r="AS44" s="92"/>
      <c r="AT44" s="98"/>
    </row>
    <row r="45" spans="1:46" s="11" customFormat="1">
      <c r="A45" s="116" t="s">
        <v>156</v>
      </c>
      <c r="B45" s="92"/>
      <c r="C45" s="108"/>
      <c r="D45" s="92"/>
      <c r="E45" s="92"/>
      <c r="F45" s="96"/>
      <c r="G45" s="97"/>
      <c r="H45" s="97"/>
      <c r="I45" s="97"/>
      <c r="J45" s="97"/>
      <c r="K45" s="92"/>
      <c r="L45" s="92"/>
      <c r="M45" s="92"/>
      <c r="N45" s="92"/>
      <c r="O45" s="92"/>
      <c r="P45" s="92"/>
      <c r="Q45" s="92"/>
      <c r="R45" s="92"/>
      <c r="S45" s="92"/>
      <c r="T45" s="92"/>
      <c r="U45" s="92"/>
      <c r="V45" s="92"/>
      <c r="W45" s="92"/>
      <c r="X45" s="92"/>
      <c r="Y45" s="92"/>
      <c r="Z45" s="92"/>
      <c r="AA45" s="92"/>
      <c r="AB45" s="92"/>
      <c r="AC45" s="92"/>
      <c r="AD45" s="92"/>
      <c r="AE45" s="92"/>
      <c r="AF45" s="92"/>
      <c r="AG45" s="92"/>
      <c r="AH45" s="92"/>
      <c r="AI45" s="92"/>
      <c r="AJ45" s="92"/>
      <c r="AK45" s="92"/>
      <c r="AL45" s="92"/>
      <c r="AM45" s="92"/>
      <c r="AN45" s="92"/>
      <c r="AO45" s="92"/>
      <c r="AP45" s="92"/>
      <c r="AQ45" s="92"/>
      <c r="AR45" s="92"/>
      <c r="AS45" s="92"/>
      <c r="AT45" s="98"/>
    </row>
    <row r="46" spans="1:46" s="12" customFormat="1">
      <c r="A46" s="116" t="s">
        <v>158</v>
      </c>
      <c r="B46" s="116"/>
      <c r="C46" s="117"/>
      <c r="D46" s="116"/>
      <c r="E46" s="116"/>
      <c r="F46" s="116"/>
      <c r="G46" s="116"/>
      <c r="H46" s="118">
        <f>H25+H30+H43</f>
        <v>0</v>
      </c>
      <c r="I46" s="118">
        <f>I25+I30+I43</f>
        <v>0</v>
      </c>
      <c r="J46" s="118">
        <f>H46+I46</f>
        <v>0</v>
      </c>
      <c r="K46" s="116"/>
      <c r="L46" s="116"/>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116"/>
      <c r="AL46" s="116"/>
      <c r="AM46" s="116"/>
      <c r="AN46" s="116"/>
      <c r="AO46" s="116"/>
      <c r="AP46" s="116"/>
      <c r="AQ46" s="116"/>
      <c r="AR46" s="116"/>
      <c r="AS46" s="116"/>
      <c r="AT46" s="119"/>
    </row>
    <row r="47" spans="1:46">
      <c r="A47" s="2"/>
      <c r="B47" s="78"/>
      <c r="C47" s="78"/>
      <c r="D47" s="78"/>
      <c r="E47" s="78"/>
      <c r="F47" s="81"/>
      <c r="G47" s="83"/>
      <c r="H47" s="83"/>
      <c r="I47" s="81"/>
      <c r="J47" s="81"/>
      <c r="K47" s="78"/>
      <c r="L47" s="78"/>
      <c r="M47" s="78"/>
      <c r="N47" s="78"/>
      <c r="O47" s="78"/>
      <c r="P47" s="78"/>
      <c r="Q47" s="78"/>
      <c r="R47" s="78"/>
      <c r="S47" s="78"/>
      <c r="T47" s="78"/>
      <c r="U47" s="78"/>
      <c r="V47" s="78"/>
      <c r="W47" s="78"/>
      <c r="X47" s="78"/>
      <c r="Y47" s="78"/>
      <c r="Z47" s="78"/>
      <c r="AA47" s="78"/>
      <c r="AB47" s="78"/>
      <c r="AC47" s="78"/>
      <c r="AD47" s="78"/>
      <c r="AE47" s="78"/>
      <c r="AF47" s="78"/>
      <c r="AG47" s="78"/>
      <c r="AH47" s="78"/>
      <c r="AI47" s="78"/>
      <c r="AJ47" s="78"/>
      <c r="AK47" s="78"/>
      <c r="AL47" s="78"/>
      <c r="AM47" s="78"/>
      <c r="AN47" s="78"/>
      <c r="AO47" s="78"/>
      <c r="AP47" s="78"/>
      <c r="AQ47" s="78"/>
      <c r="AR47" s="78"/>
      <c r="AS47" s="78"/>
      <c r="AT47" s="78"/>
    </row>
    <row r="48" spans="1:46" ht="51.75" customHeight="1">
      <c r="A48" s="120" t="s">
        <v>6</v>
      </c>
      <c r="B48" s="262" t="s">
        <v>7</v>
      </c>
      <c r="C48" s="262"/>
      <c r="D48" s="262"/>
      <c r="E48" s="262"/>
      <c r="F48" s="262"/>
      <c r="G48" s="262"/>
      <c r="H48" s="83"/>
      <c r="I48" s="81"/>
      <c r="J48" s="81"/>
      <c r="K48" s="78"/>
      <c r="L48" s="78"/>
      <c r="M48" s="78"/>
      <c r="N48" s="78"/>
      <c r="O48" s="78"/>
      <c r="P48" s="78"/>
      <c r="Q48" s="78"/>
      <c r="R48" s="78"/>
      <c r="S48" s="78"/>
      <c r="T48" s="78"/>
      <c r="U48" s="78"/>
      <c r="V48" s="78"/>
      <c r="W48" s="78"/>
      <c r="X48" s="78"/>
      <c r="Y48" s="78"/>
      <c r="Z48" s="78"/>
      <c r="AA48" s="78"/>
      <c r="AB48" s="78"/>
      <c r="AC48" s="78"/>
      <c r="AD48" s="78"/>
      <c r="AE48" s="78"/>
      <c r="AF48" s="78"/>
      <c r="AG48" s="78"/>
      <c r="AH48" s="78"/>
      <c r="AI48" s="78"/>
      <c r="AJ48" s="78"/>
      <c r="AK48" s="78"/>
      <c r="AL48" s="78"/>
      <c r="AM48" s="78"/>
      <c r="AN48" s="78"/>
      <c r="AO48" s="78"/>
      <c r="AP48" s="78"/>
      <c r="AQ48" s="78"/>
      <c r="AR48" s="78"/>
      <c r="AS48" s="78"/>
      <c r="AT48" s="78"/>
    </row>
    <row r="49" spans="1:46" ht="45" customHeight="1">
      <c r="A49" s="121" t="s">
        <v>8</v>
      </c>
      <c r="B49" s="262" t="s">
        <v>9</v>
      </c>
      <c r="C49" s="262"/>
      <c r="D49" s="262"/>
      <c r="E49" s="262"/>
      <c r="F49" s="262"/>
      <c r="G49" s="262"/>
      <c r="H49" s="83"/>
      <c r="I49" s="81"/>
      <c r="J49" s="81"/>
      <c r="K49" s="78"/>
      <c r="L49" s="78"/>
      <c r="M49" s="78"/>
      <c r="N49" s="78"/>
      <c r="O49" s="78"/>
      <c r="P49" s="78"/>
      <c r="Q49" s="78"/>
      <c r="R49" s="78"/>
      <c r="S49" s="78"/>
      <c r="T49" s="78"/>
      <c r="U49" s="78"/>
      <c r="V49" s="78"/>
      <c r="W49" s="78"/>
      <c r="X49" s="78"/>
      <c r="Y49" s="78"/>
      <c r="Z49" s="78"/>
      <c r="AA49" s="78"/>
      <c r="AB49" s="78"/>
      <c r="AC49" s="78"/>
      <c r="AD49" s="78"/>
      <c r="AE49" s="78"/>
      <c r="AF49" s="78"/>
      <c r="AG49" s="78"/>
      <c r="AH49" s="78"/>
      <c r="AI49" s="78"/>
      <c r="AJ49" s="78"/>
      <c r="AK49" s="78"/>
      <c r="AL49" s="78"/>
      <c r="AM49" s="78"/>
      <c r="AN49" s="78"/>
      <c r="AO49" s="78"/>
      <c r="AP49" s="78"/>
      <c r="AQ49" s="78"/>
      <c r="AR49" s="78"/>
      <c r="AS49" s="78"/>
      <c r="AT49" s="78"/>
    </row>
  </sheetData>
  <mergeCells count="35">
    <mergeCell ref="A7:A24"/>
    <mergeCell ref="A3:A5"/>
    <mergeCell ref="B3:B5"/>
    <mergeCell ref="C3:C5"/>
    <mergeCell ref="D3:D5"/>
    <mergeCell ref="B49:G49"/>
    <mergeCell ref="A26:A29"/>
    <mergeCell ref="A31:A42"/>
    <mergeCell ref="AI3:AI5"/>
    <mergeCell ref="AJ3:AJ5"/>
    <mergeCell ref="G3:G5"/>
    <mergeCell ref="H3:H5"/>
    <mergeCell ref="J3:J5"/>
    <mergeCell ref="AH3:AH5"/>
    <mergeCell ref="B48:G48"/>
    <mergeCell ref="L3:L5"/>
    <mergeCell ref="N3:N5"/>
    <mergeCell ref="I3:I5"/>
    <mergeCell ref="E3:E5"/>
    <mergeCell ref="K3:K5"/>
    <mergeCell ref="F3:F5"/>
    <mergeCell ref="AR3:AR5"/>
    <mergeCell ref="E2:J2"/>
    <mergeCell ref="AH2:AM2"/>
    <mergeCell ref="AN2:AS2"/>
    <mergeCell ref="AP3:AP5"/>
    <mergeCell ref="AQ3:AQ5"/>
    <mergeCell ref="AS3:AS5"/>
    <mergeCell ref="AK3:AK5"/>
    <mergeCell ref="AM3:AM5"/>
    <mergeCell ref="AN3:AN5"/>
    <mergeCell ref="AO3:AO5"/>
    <mergeCell ref="AL3:AL5"/>
    <mergeCell ref="P3:P5"/>
    <mergeCell ref="AD3:AD4"/>
  </mergeCells>
  <printOptions horizontalCentered="1"/>
  <pageMargins left="0.47" right="0.17" top="0.33" bottom="0.36" header="0.17" footer="0.17"/>
  <pageSetup paperSize="8" scale="43"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dimension ref="A1:AH46"/>
  <sheetViews>
    <sheetView view="pageBreakPreview" zoomScale="60" zoomScaleNormal="87" workbookViewId="0">
      <selection activeCell="D16" sqref="D16"/>
    </sheetView>
  </sheetViews>
  <sheetFormatPr defaultRowHeight="15"/>
  <cols>
    <col min="1" max="1" width="23.140625" style="2" customWidth="1"/>
    <col min="2" max="2" width="38.5703125" style="78" customWidth="1"/>
    <col min="3" max="3" width="31.5703125" style="78" customWidth="1"/>
    <col min="4" max="4" width="17.7109375" style="78" customWidth="1"/>
    <col min="5" max="5" width="13.28515625" style="78" customWidth="1"/>
    <col min="6" max="6" width="17.7109375" style="81" customWidth="1"/>
    <col min="7" max="7" width="20.85546875" style="83" customWidth="1"/>
    <col min="8" max="8" width="23.28515625" style="83" customWidth="1"/>
    <col min="9" max="9" width="18.7109375" style="81" customWidth="1"/>
    <col min="10" max="10" width="17.5703125" style="81" customWidth="1"/>
    <col min="11" max="11" width="20.28515625" style="78" hidden="1" customWidth="1"/>
    <col min="12" max="12" width="15.85546875" style="78" hidden="1" customWidth="1"/>
    <col min="13" max="13" width="23.5703125" style="78" hidden="1" customWidth="1"/>
    <col min="14" max="14" width="15.85546875" style="78" hidden="1" customWidth="1"/>
    <col min="15" max="15" width="18.140625" style="78" hidden="1" customWidth="1"/>
    <col min="16" max="16" width="21.85546875" style="78" hidden="1" customWidth="1"/>
    <col min="17" max="19" width="0" style="78" hidden="1" customWidth="1"/>
    <col min="20" max="20" width="16" style="78" hidden="1" customWidth="1"/>
    <col min="21" max="21" width="14.5703125" style="78" hidden="1" customWidth="1"/>
    <col min="22" max="22" width="16" style="78" hidden="1" customWidth="1"/>
    <col min="23" max="31" width="0" style="78" hidden="1" customWidth="1"/>
    <col min="32" max="32" width="14.85546875" style="78" hidden="1" customWidth="1"/>
    <col min="33" max="33" width="21" style="78" customWidth="1"/>
    <col min="34" max="34" width="49.28515625" style="78" hidden="1" customWidth="1"/>
    <col min="35" max="16384" width="9.140625" style="78"/>
  </cols>
  <sheetData>
    <row r="1" spans="1:34" ht="15.75" thickBot="1">
      <c r="A1" s="2" t="s">
        <v>259</v>
      </c>
      <c r="B1" s="2"/>
      <c r="C1" s="2"/>
      <c r="D1" s="2"/>
      <c r="E1" s="2"/>
      <c r="F1" s="78"/>
      <c r="G1" s="78"/>
    </row>
    <row r="2" spans="1:34" ht="45">
      <c r="A2" s="233" t="s">
        <v>137</v>
      </c>
      <c r="B2" s="233" t="s">
        <v>185</v>
      </c>
      <c r="C2" s="233" t="s">
        <v>186</v>
      </c>
      <c r="D2" s="233" t="s">
        <v>108</v>
      </c>
      <c r="E2" s="233" t="s">
        <v>109</v>
      </c>
      <c r="F2" s="233" t="s">
        <v>110</v>
      </c>
      <c r="G2" s="233" t="s">
        <v>162</v>
      </c>
      <c r="H2" s="233" t="s">
        <v>163</v>
      </c>
      <c r="I2" s="234" t="s">
        <v>227</v>
      </c>
      <c r="J2" s="234" t="s">
        <v>228</v>
      </c>
      <c r="K2" s="233" t="s">
        <v>114</v>
      </c>
      <c r="L2" s="233" t="s">
        <v>115</v>
      </c>
      <c r="M2" s="233" t="s">
        <v>116</v>
      </c>
      <c r="N2" s="233" t="s">
        <v>117</v>
      </c>
      <c r="O2" s="233" t="s">
        <v>118</v>
      </c>
      <c r="P2" s="233" t="s">
        <v>118</v>
      </c>
      <c r="Q2" s="162" t="s">
        <v>121</v>
      </c>
      <c r="R2" s="162" t="s">
        <v>122</v>
      </c>
      <c r="S2" s="162" t="s">
        <v>122</v>
      </c>
      <c r="T2" s="162" t="s">
        <v>123</v>
      </c>
      <c r="U2" s="162" t="s">
        <v>124</v>
      </c>
      <c r="V2" s="162" t="s">
        <v>124</v>
      </c>
      <c r="W2" s="162" t="s">
        <v>125</v>
      </c>
      <c r="X2" s="162" t="s">
        <v>126</v>
      </c>
      <c r="Y2" s="162" t="s">
        <v>126</v>
      </c>
      <c r="Z2" s="162" t="s">
        <v>127</v>
      </c>
      <c r="AA2" s="162" t="s">
        <v>128</v>
      </c>
      <c r="AB2" s="162" t="s">
        <v>128</v>
      </c>
      <c r="AC2" s="162" t="s">
        <v>129</v>
      </c>
      <c r="AD2" s="233" t="s">
        <v>130</v>
      </c>
      <c r="AE2" s="162" t="s">
        <v>130</v>
      </c>
      <c r="AF2" s="162" t="s">
        <v>131</v>
      </c>
      <c r="AG2" s="233" t="s">
        <v>165</v>
      </c>
      <c r="AH2" s="163" t="s">
        <v>134</v>
      </c>
    </row>
    <row r="3" spans="1:34" ht="30">
      <c r="A3" s="233"/>
      <c r="B3" s="233"/>
      <c r="C3" s="233" t="s">
        <v>107</v>
      </c>
      <c r="D3" s="233"/>
      <c r="E3" s="233"/>
      <c r="F3" s="233"/>
      <c r="G3" s="233" t="s">
        <v>111</v>
      </c>
      <c r="H3" s="233" t="s">
        <v>111</v>
      </c>
      <c r="I3" s="235"/>
      <c r="J3" s="235"/>
      <c r="K3" s="233"/>
      <c r="L3" s="233" t="s">
        <v>112</v>
      </c>
      <c r="M3" s="233" t="s">
        <v>112</v>
      </c>
      <c r="N3" s="233" t="s">
        <v>112</v>
      </c>
      <c r="O3" s="233" t="s">
        <v>119</v>
      </c>
      <c r="P3" s="233" t="s">
        <v>120</v>
      </c>
      <c r="Q3" s="162" t="s">
        <v>112</v>
      </c>
      <c r="R3" s="162" t="s">
        <v>119</v>
      </c>
      <c r="S3" s="162" t="s">
        <v>120</v>
      </c>
      <c r="T3" s="162" t="s">
        <v>112</v>
      </c>
      <c r="U3" s="162" t="s">
        <v>119</v>
      </c>
      <c r="V3" s="162" t="s">
        <v>120</v>
      </c>
      <c r="W3" s="162" t="s">
        <v>112</v>
      </c>
      <c r="X3" s="162" t="s">
        <v>119</v>
      </c>
      <c r="Y3" s="162" t="s">
        <v>120</v>
      </c>
      <c r="Z3" s="162" t="s">
        <v>112</v>
      </c>
      <c r="AA3" s="162" t="s">
        <v>119</v>
      </c>
      <c r="AB3" s="162" t="s">
        <v>120</v>
      </c>
      <c r="AC3" s="162" t="s">
        <v>112</v>
      </c>
      <c r="AD3" s="233"/>
      <c r="AE3" s="162" t="s">
        <v>120</v>
      </c>
      <c r="AF3" s="162" t="s">
        <v>132</v>
      </c>
      <c r="AG3" s="233"/>
      <c r="AH3" s="164" t="s">
        <v>136</v>
      </c>
    </row>
    <row r="4" spans="1:34" ht="15.75" thickBot="1">
      <c r="A4" s="233"/>
      <c r="B4" s="233"/>
      <c r="C4" s="233"/>
      <c r="D4" s="233"/>
      <c r="E4" s="233"/>
      <c r="F4" s="233"/>
      <c r="G4" s="233" t="s">
        <v>112</v>
      </c>
      <c r="H4" s="233" t="s">
        <v>112</v>
      </c>
      <c r="I4" s="236"/>
      <c r="J4" s="236"/>
      <c r="K4" s="233"/>
      <c r="L4" s="233"/>
      <c r="M4" s="233"/>
      <c r="N4" s="233"/>
      <c r="O4" s="233"/>
      <c r="P4" s="233"/>
      <c r="Q4" s="145"/>
      <c r="R4" s="145"/>
      <c r="S4" s="145"/>
      <c r="T4" s="145"/>
      <c r="U4" s="145"/>
      <c r="V4" s="145"/>
      <c r="W4" s="145"/>
      <c r="X4" s="145"/>
      <c r="Y4" s="145"/>
      <c r="Z4" s="145"/>
      <c r="AA4" s="145"/>
      <c r="AB4" s="145"/>
      <c r="AC4" s="145"/>
      <c r="AD4" s="145"/>
      <c r="AE4" s="162"/>
      <c r="AF4" s="162" t="s">
        <v>133</v>
      </c>
      <c r="AG4" s="233"/>
      <c r="AH4" s="165"/>
    </row>
    <row r="5" spans="1:34">
      <c r="A5" s="162">
        <v>0</v>
      </c>
      <c r="B5" s="166">
        <v>1</v>
      </c>
      <c r="C5" s="166">
        <v>2</v>
      </c>
      <c r="D5" s="166">
        <v>3</v>
      </c>
      <c r="E5" s="166">
        <v>4</v>
      </c>
      <c r="F5" s="166">
        <v>5</v>
      </c>
      <c r="G5" s="166">
        <v>6</v>
      </c>
      <c r="H5" s="166">
        <v>7</v>
      </c>
      <c r="I5" s="166">
        <v>8</v>
      </c>
      <c r="J5" s="166" t="s">
        <v>164</v>
      </c>
      <c r="K5" s="166"/>
      <c r="L5" s="166"/>
      <c r="M5" s="166"/>
      <c r="N5" s="166"/>
      <c r="O5" s="166"/>
      <c r="P5" s="166"/>
      <c r="Q5" s="62"/>
      <c r="R5" s="62"/>
      <c r="S5" s="62"/>
      <c r="T5" s="62"/>
      <c r="U5" s="62"/>
      <c r="V5" s="62"/>
      <c r="W5" s="62"/>
      <c r="X5" s="62"/>
      <c r="Y5" s="62"/>
      <c r="Z5" s="62"/>
      <c r="AA5" s="62"/>
      <c r="AB5" s="62"/>
      <c r="AC5" s="62"/>
      <c r="AD5" s="62"/>
      <c r="AE5" s="166"/>
      <c r="AF5" s="166"/>
      <c r="AG5" s="166"/>
      <c r="AH5" s="167"/>
    </row>
    <row r="6" spans="1:34" s="98" customFormat="1" ht="43.5" customHeight="1">
      <c r="A6" s="264" t="s">
        <v>135</v>
      </c>
      <c r="B6" s="246" t="s">
        <v>135</v>
      </c>
      <c r="C6" s="247"/>
      <c r="D6" s="247"/>
      <c r="E6" s="247"/>
      <c r="F6" s="247"/>
      <c r="G6" s="247"/>
      <c r="H6" s="247"/>
      <c r="I6" s="247"/>
      <c r="J6" s="247"/>
      <c r="K6" s="247"/>
      <c r="L6" s="247"/>
      <c r="M6" s="247"/>
      <c r="N6" s="247"/>
      <c r="O6" s="247"/>
      <c r="P6" s="247"/>
      <c r="Q6" s="247"/>
      <c r="R6" s="247"/>
      <c r="S6" s="247"/>
      <c r="T6" s="247"/>
      <c r="U6" s="247"/>
      <c r="V6" s="247"/>
      <c r="W6" s="247"/>
      <c r="X6" s="247"/>
      <c r="Y6" s="247"/>
      <c r="Z6" s="247"/>
      <c r="AA6" s="247"/>
      <c r="AB6" s="247"/>
      <c r="AC6" s="247"/>
      <c r="AD6" s="247"/>
      <c r="AE6" s="247"/>
      <c r="AF6" s="247"/>
      <c r="AG6" s="248"/>
    </row>
    <row r="7" spans="1:34" s="98" customFormat="1" ht="71.25" customHeight="1">
      <c r="A7" s="264"/>
      <c r="B7" s="168" t="s">
        <v>195</v>
      </c>
      <c r="C7" s="122"/>
      <c r="D7" s="122"/>
      <c r="E7" s="122"/>
      <c r="F7" s="122"/>
      <c r="G7" s="123"/>
      <c r="H7" s="27">
        <f>H8+H13</f>
        <v>307240</v>
      </c>
      <c r="I7" s="27">
        <f>I8+I13</f>
        <v>8000</v>
      </c>
      <c r="J7" s="27">
        <f>H7+I7</f>
        <v>315240</v>
      </c>
      <c r="K7" s="97"/>
      <c r="L7" s="97"/>
      <c r="M7" s="97"/>
      <c r="N7" s="97"/>
      <c r="O7" s="97"/>
      <c r="P7" s="97"/>
      <c r="Q7" s="97"/>
      <c r="R7" s="97"/>
      <c r="S7" s="97"/>
      <c r="T7" s="97"/>
      <c r="U7" s="97"/>
      <c r="V7" s="97"/>
      <c r="W7" s="97"/>
      <c r="X7" s="97"/>
      <c r="Y7" s="97"/>
      <c r="Z7" s="97"/>
      <c r="AA7" s="97"/>
      <c r="AB7" s="97"/>
      <c r="AC7" s="97"/>
      <c r="AD7" s="97"/>
      <c r="AE7" s="97"/>
      <c r="AF7" s="97"/>
      <c r="AG7" s="124"/>
    </row>
    <row r="8" spans="1:34" s="98" customFormat="1" ht="47.25" customHeight="1">
      <c r="A8" s="264"/>
      <c r="B8" s="95" t="s">
        <v>81</v>
      </c>
      <c r="C8" s="92"/>
      <c r="D8" s="92"/>
      <c r="E8" s="92"/>
      <c r="F8" s="125"/>
      <c r="G8" s="126"/>
      <c r="H8" s="27">
        <f>H9+H10+H11+H12</f>
        <v>267240</v>
      </c>
      <c r="I8" s="27"/>
      <c r="J8" s="27">
        <f t="shared" ref="J8:J42" si="0">H8+I8</f>
        <v>267240</v>
      </c>
      <c r="K8" s="92"/>
      <c r="L8" s="92"/>
      <c r="M8" s="92"/>
      <c r="N8" s="92"/>
      <c r="O8" s="92"/>
      <c r="P8" s="92"/>
      <c r="Q8" s="92"/>
      <c r="R8" s="92"/>
      <c r="S8" s="92"/>
      <c r="T8" s="92"/>
      <c r="U8" s="92"/>
      <c r="V8" s="92"/>
      <c r="W8" s="92"/>
      <c r="X8" s="92"/>
      <c r="Y8" s="92"/>
      <c r="Z8" s="92"/>
      <c r="AA8" s="92"/>
      <c r="AB8" s="92"/>
      <c r="AC8" s="92"/>
      <c r="AD8" s="92"/>
      <c r="AE8" s="92"/>
      <c r="AF8" s="92"/>
      <c r="AG8" s="92"/>
    </row>
    <row r="9" spans="1:34" s="98" customFormat="1">
      <c r="A9" s="264"/>
      <c r="B9" s="169" t="s">
        <v>1</v>
      </c>
      <c r="C9" s="170" t="s">
        <v>206</v>
      </c>
      <c r="D9" s="171" t="s">
        <v>140</v>
      </c>
      <c r="E9" s="172" t="s">
        <v>59</v>
      </c>
      <c r="F9" s="173">
        <f>4*21*24</f>
        <v>2016</v>
      </c>
      <c r="G9" s="174">
        <v>85</v>
      </c>
      <c r="H9" s="174">
        <f>F9*G9</f>
        <v>171360</v>
      </c>
      <c r="I9" s="126">
        <f>H9*0%</f>
        <v>0</v>
      </c>
      <c r="J9" s="126">
        <f t="shared" si="0"/>
        <v>171360</v>
      </c>
      <c r="K9" s="92"/>
      <c r="L9" s="92"/>
      <c r="M9" s="92"/>
      <c r="N9" s="92"/>
      <c r="O9" s="92"/>
      <c r="P9" s="92"/>
      <c r="Q9" s="92"/>
      <c r="R9" s="92"/>
      <c r="S9" s="92"/>
      <c r="T9" s="92"/>
      <c r="U9" s="92"/>
      <c r="V9" s="92"/>
      <c r="W9" s="92"/>
      <c r="X9" s="92"/>
      <c r="Y9" s="92"/>
      <c r="Z9" s="92"/>
      <c r="AA9" s="92"/>
      <c r="AB9" s="92"/>
      <c r="AC9" s="92"/>
      <c r="AD9" s="92"/>
      <c r="AE9" s="92"/>
      <c r="AF9" s="92"/>
      <c r="AG9" s="92"/>
    </row>
    <row r="10" spans="1:34" s="98" customFormat="1">
      <c r="A10" s="264"/>
      <c r="B10" s="169" t="s">
        <v>190</v>
      </c>
      <c r="C10" s="170" t="s">
        <v>207</v>
      </c>
      <c r="D10" s="171"/>
      <c r="E10" s="172" t="s">
        <v>59</v>
      </c>
      <c r="F10" s="173">
        <f>2*10*24</f>
        <v>480</v>
      </c>
      <c r="G10" s="174">
        <v>85</v>
      </c>
      <c r="H10" s="174">
        <f>F10*G10</f>
        <v>40800</v>
      </c>
      <c r="I10" s="126">
        <f>H10*0%</f>
        <v>0</v>
      </c>
      <c r="J10" s="126">
        <f t="shared" si="0"/>
        <v>40800</v>
      </c>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4" s="98" customFormat="1">
      <c r="A11" s="264"/>
      <c r="B11" s="169" t="s">
        <v>191</v>
      </c>
      <c r="C11" s="170" t="s">
        <v>207</v>
      </c>
      <c r="D11" s="175"/>
      <c r="E11" s="172" t="s">
        <v>59</v>
      </c>
      <c r="F11" s="173">
        <v>480</v>
      </c>
      <c r="G11" s="174">
        <v>85</v>
      </c>
      <c r="H11" s="174">
        <f>F11*G11</f>
        <v>40800</v>
      </c>
      <c r="I11" s="126">
        <f>H11*0%</f>
        <v>0</v>
      </c>
      <c r="J11" s="126">
        <f t="shared" si="0"/>
        <v>40800</v>
      </c>
      <c r="K11" s="92"/>
      <c r="L11" s="92"/>
      <c r="M11" s="92"/>
      <c r="N11" s="92"/>
      <c r="O11" s="92"/>
      <c r="P11" s="92"/>
      <c r="Q11" s="92"/>
      <c r="R11" s="92"/>
      <c r="S11" s="92"/>
      <c r="T11" s="92"/>
      <c r="U11" s="92"/>
      <c r="V11" s="92"/>
      <c r="W11" s="92"/>
      <c r="X11" s="92"/>
      <c r="Y11" s="92"/>
      <c r="Z11" s="92"/>
      <c r="AA11" s="92"/>
      <c r="AB11" s="92"/>
      <c r="AC11" s="92"/>
      <c r="AD11" s="92"/>
      <c r="AE11" s="92"/>
      <c r="AF11" s="92"/>
      <c r="AG11" s="92"/>
    </row>
    <row r="12" spans="1:34" s="98" customFormat="1">
      <c r="A12" s="264"/>
      <c r="B12" s="169" t="s">
        <v>2</v>
      </c>
      <c r="C12" s="170" t="s">
        <v>208</v>
      </c>
      <c r="D12" s="175"/>
      <c r="E12" s="172" t="s">
        <v>59</v>
      </c>
      <c r="F12" s="173">
        <f>1*7*24</f>
        <v>168</v>
      </c>
      <c r="G12" s="174">
        <v>85</v>
      </c>
      <c r="H12" s="174">
        <f>F12*G12</f>
        <v>14280</v>
      </c>
      <c r="I12" s="126">
        <f>H12*0%</f>
        <v>0</v>
      </c>
      <c r="J12" s="126">
        <f t="shared" si="0"/>
        <v>14280</v>
      </c>
      <c r="K12" s="92"/>
      <c r="L12" s="92"/>
      <c r="M12" s="92"/>
      <c r="N12" s="92"/>
      <c r="O12" s="92"/>
      <c r="P12" s="92"/>
      <c r="Q12" s="92"/>
      <c r="R12" s="92"/>
      <c r="S12" s="92"/>
      <c r="T12" s="92"/>
      <c r="U12" s="92"/>
      <c r="V12" s="92"/>
      <c r="W12" s="92"/>
      <c r="X12" s="92"/>
      <c r="Y12" s="92"/>
      <c r="Z12" s="92"/>
      <c r="AA12" s="92"/>
      <c r="AB12" s="92"/>
      <c r="AC12" s="92"/>
      <c r="AD12" s="92"/>
      <c r="AE12" s="92"/>
      <c r="AF12" s="92"/>
      <c r="AG12" s="92"/>
    </row>
    <row r="13" spans="1:34" s="98" customFormat="1" ht="45">
      <c r="A13" s="264"/>
      <c r="B13" s="95" t="s">
        <v>101</v>
      </c>
      <c r="C13" s="95" t="s">
        <v>239</v>
      </c>
      <c r="D13" s="92"/>
      <c r="E13" s="92" t="s">
        <v>3</v>
      </c>
      <c r="F13" s="125">
        <v>1</v>
      </c>
      <c r="G13" s="126">
        <v>40000</v>
      </c>
      <c r="H13" s="27">
        <f>F13*G13</f>
        <v>40000</v>
      </c>
      <c r="I13" s="27">
        <f>H13*0.2</f>
        <v>8000</v>
      </c>
      <c r="J13" s="27">
        <f t="shared" si="0"/>
        <v>48000</v>
      </c>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4" s="98" customFormat="1" ht="89.25" customHeight="1">
      <c r="A14" s="264"/>
      <c r="B14" s="176" t="s">
        <v>232</v>
      </c>
      <c r="C14" s="177"/>
      <c r="D14" s="92"/>
      <c r="E14" s="92"/>
      <c r="F14" s="125"/>
      <c r="G14" s="126"/>
      <c r="H14" s="27">
        <f>H15</f>
        <v>10000</v>
      </c>
      <c r="I14" s="27">
        <f>I15</f>
        <v>2000</v>
      </c>
      <c r="J14" s="27">
        <f t="shared" si="0"/>
        <v>12000</v>
      </c>
      <c r="K14" s="97"/>
      <c r="L14" s="97"/>
      <c r="M14" s="97"/>
      <c r="N14" s="97"/>
      <c r="O14" s="97"/>
      <c r="P14" s="97"/>
      <c r="Q14" s="97"/>
      <c r="R14" s="97"/>
      <c r="S14" s="97"/>
      <c r="T14" s="97"/>
      <c r="U14" s="97"/>
      <c r="V14" s="97"/>
      <c r="W14" s="97"/>
      <c r="X14" s="97"/>
      <c r="Y14" s="97"/>
      <c r="Z14" s="97"/>
      <c r="AA14" s="97"/>
      <c r="AB14" s="97"/>
      <c r="AC14" s="97"/>
      <c r="AD14" s="97"/>
      <c r="AE14" s="97"/>
      <c r="AF14" s="97"/>
      <c r="AG14" s="97"/>
    </row>
    <row r="15" spans="1:34" s="98" customFormat="1" ht="95.25" customHeight="1">
      <c r="A15" s="264"/>
      <c r="B15" s="69" t="s">
        <v>234</v>
      </c>
      <c r="C15" s="95" t="s">
        <v>240</v>
      </c>
      <c r="D15" s="92"/>
      <c r="E15" s="92" t="s">
        <v>3</v>
      </c>
      <c r="F15" s="125">
        <v>1</v>
      </c>
      <c r="G15" s="126">
        <v>10000</v>
      </c>
      <c r="H15" s="174">
        <f>F15*G15</f>
        <v>10000</v>
      </c>
      <c r="I15" s="126">
        <f>H15*0.2</f>
        <v>2000</v>
      </c>
      <c r="J15" s="126">
        <f t="shared" si="0"/>
        <v>12000</v>
      </c>
      <c r="K15" s="92"/>
      <c r="L15" s="92"/>
      <c r="M15" s="92"/>
      <c r="N15" s="92"/>
      <c r="O15" s="92"/>
      <c r="P15" s="92"/>
      <c r="Q15" s="92"/>
      <c r="R15" s="92"/>
      <c r="S15" s="92"/>
      <c r="T15" s="92"/>
      <c r="U15" s="92"/>
      <c r="V15" s="92"/>
      <c r="W15" s="92"/>
      <c r="X15" s="92"/>
      <c r="Y15" s="92"/>
      <c r="Z15" s="92"/>
      <c r="AA15" s="92"/>
      <c r="AB15" s="92"/>
      <c r="AC15" s="92"/>
      <c r="AD15" s="92"/>
      <c r="AE15" s="92"/>
      <c r="AF15" s="92"/>
      <c r="AG15" s="92"/>
    </row>
    <row r="16" spans="1:34" s="98" customFormat="1" ht="64.5" customHeight="1">
      <c r="A16" s="264"/>
      <c r="B16" s="178" t="s">
        <v>84</v>
      </c>
      <c r="C16" s="178" t="s">
        <v>241</v>
      </c>
      <c r="D16" s="92"/>
      <c r="E16" s="92" t="s">
        <v>3</v>
      </c>
      <c r="F16" s="125">
        <v>1</v>
      </c>
      <c r="G16" s="126">
        <v>400</v>
      </c>
      <c r="H16" s="179">
        <f>F16*G16</f>
        <v>400</v>
      </c>
      <c r="I16" s="179">
        <f>H16*0.2</f>
        <v>80</v>
      </c>
      <c r="J16" s="27">
        <f t="shared" si="0"/>
        <v>480</v>
      </c>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s="98" customFormat="1" ht="75" customHeight="1">
      <c r="A17" s="264"/>
      <c r="B17" s="180" t="s">
        <v>233</v>
      </c>
      <c r="C17" s="92"/>
      <c r="D17" s="92"/>
      <c r="E17" s="92"/>
      <c r="F17" s="125"/>
      <c r="G17" s="126"/>
      <c r="H17" s="179">
        <f>H18</f>
        <v>12000</v>
      </c>
      <c r="I17" s="179">
        <f>I18</f>
        <v>2400</v>
      </c>
      <c r="J17" s="179">
        <f>J18</f>
        <v>14400</v>
      </c>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s="98" customFormat="1" ht="63" customHeight="1">
      <c r="A18" s="264"/>
      <c r="B18" s="178"/>
      <c r="C18" s="92" t="s">
        <v>160</v>
      </c>
      <c r="D18" s="92"/>
      <c r="E18" s="92" t="s">
        <v>58</v>
      </c>
      <c r="F18" s="125">
        <v>12</v>
      </c>
      <c r="G18" s="126">
        <v>1000</v>
      </c>
      <c r="H18" s="126">
        <f>F18*G18</f>
        <v>12000</v>
      </c>
      <c r="I18" s="126">
        <f>H18*0.2</f>
        <v>2400</v>
      </c>
      <c r="J18" s="126">
        <f t="shared" si="0"/>
        <v>14400</v>
      </c>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98" customFormat="1" ht="36" customHeight="1">
      <c r="A19" s="264"/>
      <c r="B19" s="180" t="s">
        <v>82</v>
      </c>
      <c r="C19" s="93" t="s">
        <v>161</v>
      </c>
      <c r="D19" s="92"/>
      <c r="E19" s="92" t="s">
        <v>58</v>
      </c>
      <c r="F19" s="125">
        <v>12</v>
      </c>
      <c r="G19" s="126">
        <v>1000</v>
      </c>
      <c r="H19" s="27">
        <f>F19*G19</f>
        <v>12000</v>
      </c>
      <c r="I19" s="179">
        <f>H19*0.2</f>
        <v>2400</v>
      </c>
      <c r="J19" s="27">
        <f t="shared" si="0"/>
        <v>14400</v>
      </c>
      <c r="K19" s="97"/>
      <c r="L19" s="97"/>
      <c r="M19" s="97"/>
      <c r="N19" s="97"/>
      <c r="O19" s="97"/>
      <c r="P19" s="97"/>
      <c r="Q19" s="97"/>
      <c r="R19" s="97"/>
      <c r="S19" s="97"/>
      <c r="T19" s="97"/>
      <c r="U19" s="97"/>
      <c r="V19" s="97"/>
      <c r="W19" s="97"/>
      <c r="X19" s="97"/>
      <c r="Y19" s="97"/>
      <c r="Z19" s="97"/>
      <c r="AA19" s="97"/>
      <c r="AB19" s="97"/>
      <c r="AC19" s="97"/>
      <c r="AD19" s="97"/>
      <c r="AE19" s="97"/>
      <c r="AF19" s="97"/>
      <c r="AG19" s="97"/>
    </row>
    <row r="20" spans="1:33" s="98" customFormat="1" ht="36" customHeight="1">
      <c r="A20" s="264"/>
      <c r="B20" s="181" t="s">
        <v>142</v>
      </c>
      <c r="C20" s="92"/>
      <c r="D20" s="92"/>
      <c r="E20" s="92"/>
      <c r="F20" s="125"/>
      <c r="G20" s="126"/>
      <c r="H20" s="126"/>
      <c r="I20" s="126"/>
      <c r="J20" s="126">
        <f t="shared" si="0"/>
        <v>0</v>
      </c>
      <c r="K20" s="92"/>
      <c r="L20" s="92"/>
      <c r="M20" s="92"/>
      <c r="N20" s="92"/>
      <c r="O20" s="92"/>
      <c r="P20" s="92"/>
      <c r="Q20" s="92"/>
      <c r="R20" s="92"/>
      <c r="S20" s="92"/>
      <c r="T20" s="92"/>
      <c r="U20" s="92"/>
      <c r="V20" s="92"/>
      <c r="W20" s="92"/>
      <c r="X20" s="92"/>
      <c r="Y20" s="92"/>
      <c r="Z20" s="92"/>
      <c r="AA20" s="92"/>
      <c r="AB20" s="92"/>
      <c r="AC20" s="92"/>
      <c r="AD20" s="92"/>
      <c r="AE20" s="92"/>
      <c r="AF20" s="92"/>
      <c r="AG20" s="92"/>
    </row>
    <row r="21" spans="1:33" s="98" customFormat="1" ht="36" customHeight="1">
      <c r="A21" s="150" t="s">
        <v>159</v>
      </c>
      <c r="B21" s="181"/>
      <c r="C21" s="92"/>
      <c r="D21" s="92"/>
      <c r="E21" s="92"/>
      <c r="F21" s="125"/>
      <c r="G21" s="126"/>
      <c r="H21" s="182">
        <f>H19+H18+H16+H14+H7</f>
        <v>341640</v>
      </c>
      <c r="I21" s="182">
        <f>I19+I18+I16+I14+I7</f>
        <v>14880</v>
      </c>
      <c r="J21" s="182">
        <f>J19+J18+J16+J14+J7</f>
        <v>356520</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4"/>
    </row>
    <row r="22" spans="1:33" s="98" customFormat="1" ht="30">
      <c r="A22" s="263" t="s">
        <v>141</v>
      </c>
      <c r="B22" s="110" t="s">
        <v>145</v>
      </c>
      <c r="C22" s="92"/>
      <c r="D22" s="92"/>
      <c r="E22" s="92"/>
      <c r="F22" s="127"/>
      <c r="G22" s="127"/>
      <c r="H22" s="26">
        <f>H23</f>
        <v>168000</v>
      </c>
      <c r="I22" s="26">
        <f>I23</f>
        <v>33600</v>
      </c>
      <c r="J22" s="26">
        <f t="shared" si="0"/>
        <v>201600</v>
      </c>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3" s="98" customFormat="1" ht="150">
      <c r="A23" s="263"/>
      <c r="B23" s="185" t="s">
        <v>80</v>
      </c>
      <c r="C23" s="186" t="s">
        <v>144</v>
      </c>
      <c r="D23" s="92"/>
      <c r="E23" s="92" t="s">
        <v>5</v>
      </c>
      <c r="F23" s="125">
        <v>2</v>
      </c>
      <c r="G23" s="126">
        <v>84000</v>
      </c>
      <c r="H23" s="126">
        <f>F23*G23</f>
        <v>168000</v>
      </c>
      <c r="I23" s="128">
        <f>H23*0.2</f>
        <v>33600</v>
      </c>
      <c r="J23" s="126">
        <f t="shared" si="0"/>
        <v>201600</v>
      </c>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s="98" customFormat="1" ht="30">
      <c r="A24" s="263"/>
      <c r="B24" s="129" t="s">
        <v>154</v>
      </c>
      <c r="C24" s="92"/>
      <c r="D24" s="92"/>
      <c r="E24" s="92"/>
      <c r="F24" s="127"/>
      <c r="G24" s="127"/>
      <c r="H24" s="26">
        <f>H25</f>
        <v>50000</v>
      </c>
      <c r="I24" s="26">
        <f>I25</f>
        <v>0</v>
      </c>
      <c r="J24" s="26">
        <f t="shared" si="0"/>
        <v>50000</v>
      </c>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s="134" customFormat="1" ht="45">
      <c r="A25" s="263"/>
      <c r="B25" s="187" t="s">
        <v>80</v>
      </c>
      <c r="C25" s="188" t="s">
        <v>242</v>
      </c>
      <c r="D25" s="130"/>
      <c r="E25" s="130" t="s">
        <v>3</v>
      </c>
      <c r="F25" s="131">
        <v>1</v>
      </c>
      <c r="G25" s="132">
        <v>50000</v>
      </c>
      <c r="H25" s="132">
        <f>F25*G25</f>
        <v>50000</v>
      </c>
      <c r="I25" s="132">
        <v>0</v>
      </c>
      <c r="J25" s="132">
        <f t="shared" si="0"/>
        <v>50000</v>
      </c>
      <c r="K25" s="133"/>
      <c r="L25" s="133"/>
      <c r="M25" s="133"/>
      <c r="N25" s="133"/>
      <c r="O25" s="133"/>
      <c r="P25" s="133"/>
      <c r="Q25" s="133"/>
      <c r="R25" s="133"/>
      <c r="S25" s="133"/>
      <c r="T25" s="133"/>
      <c r="U25" s="133"/>
      <c r="V25" s="133"/>
      <c r="W25" s="133"/>
      <c r="X25" s="133"/>
      <c r="Y25" s="133"/>
      <c r="Z25" s="133"/>
      <c r="AA25" s="133"/>
      <c r="AB25" s="133"/>
      <c r="AC25" s="133"/>
      <c r="AD25" s="133"/>
      <c r="AE25" s="133"/>
      <c r="AF25" s="133"/>
      <c r="AG25" s="133"/>
    </row>
    <row r="26" spans="1:33" s="98" customFormat="1" ht="30">
      <c r="A26" s="150" t="s">
        <v>155</v>
      </c>
      <c r="B26" s="189"/>
      <c r="C26" s="186"/>
      <c r="D26" s="92"/>
      <c r="E26" s="92"/>
      <c r="F26" s="125"/>
      <c r="G26" s="126"/>
      <c r="H26" s="27">
        <f>H24+H22</f>
        <v>218000</v>
      </c>
      <c r="I26" s="27">
        <f>I24+I22</f>
        <v>33600</v>
      </c>
      <c r="J26" s="190">
        <f t="shared" si="0"/>
        <v>251600</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row>
    <row r="27" spans="1:33" s="98" customFormat="1">
      <c r="A27" s="239" t="s">
        <v>143</v>
      </c>
      <c r="B27" s="110" t="s">
        <v>148</v>
      </c>
      <c r="C27" s="92"/>
      <c r="D27" s="92"/>
      <c r="E27" s="92"/>
      <c r="F27" s="127"/>
      <c r="G27" s="127"/>
      <c r="H27" s="26">
        <f>H28+H30</f>
        <v>298000</v>
      </c>
      <c r="I27" s="26">
        <f>I28+I30</f>
        <v>40000</v>
      </c>
      <c r="J27" s="26">
        <f t="shared" si="0"/>
        <v>338000</v>
      </c>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3" s="98" customFormat="1">
      <c r="A28" s="240"/>
      <c r="B28" s="92" t="s">
        <v>71</v>
      </c>
      <c r="C28" s="92"/>
      <c r="D28" s="92"/>
      <c r="E28" s="92"/>
      <c r="F28" s="125"/>
      <c r="G28" s="126"/>
      <c r="H28" s="126">
        <f>H29</f>
        <v>200000</v>
      </c>
      <c r="I28" s="128">
        <f>H28*0.2</f>
        <v>40000</v>
      </c>
      <c r="J28" s="126">
        <f t="shared" si="0"/>
        <v>240000</v>
      </c>
      <c r="K28" s="92"/>
      <c r="L28" s="92"/>
      <c r="M28" s="92"/>
      <c r="N28" s="92"/>
      <c r="O28" s="92"/>
      <c r="P28" s="92"/>
      <c r="Q28" s="92"/>
      <c r="R28" s="92"/>
      <c r="S28" s="92"/>
      <c r="T28" s="92"/>
      <c r="U28" s="92"/>
      <c r="V28" s="92"/>
      <c r="W28" s="92"/>
      <c r="X28" s="92"/>
      <c r="Y28" s="92"/>
      <c r="Z28" s="92"/>
      <c r="AA28" s="92"/>
      <c r="AB28" s="92"/>
      <c r="AC28" s="92"/>
      <c r="AD28" s="92"/>
      <c r="AE28" s="92"/>
      <c r="AF28" s="92"/>
      <c r="AG28" s="92"/>
    </row>
    <row r="29" spans="1:33" s="98" customFormat="1" ht="30">
      <c r="A29" s="240"/>
      <c r="B29" s="92" t="s">
        <v>74</v>
      </c>
      <c r="C29" s="93" t="s">
        <v>147</v>
      </c>
      <c r="D29" s="92"/>
      <c r="E29" s="92" t="s">
        <v>146</v>
      </c>
      <c r="F29" s="125">
        <v>1</v>
      </c>
      <c r="G29" s="126">
        <v>200000</v>
      </c>
      <c r="H29" s="126">
        <f>F29*G29</f>
        <v>200000</v>
      </c>
      <c r="I29" s="128">
        <f>H29*0.2</f>
        <v>40000</v>
      </c>
      <c r="J29" s="126">
        <f t="shared" si="0"/>
        <v>240000</v>
      </c>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s="98" customFormat="1" ht="33" customHeight="1">
      <c r="A30" s="240"/>
      <c r="B30" s="191" t="s">
        <v>85</v>
      </c>
      <c r="C30" s="92"/>
      <c r="D30" s="92"/>
      <c r="E30" s="92"/>
      <c r="F30" s="125"/>
      <c r="G30" s="126"/>
      <c r="H30" s="126">
        <f>H31+H32</f>
        <v>98000</v>
      </c>
      <c r="I30" s="128">
        <f>I31+I32</f>
        <v>0</v>
      </c>
      <c r="J30" s="126">
        <f t="shared" si="0"/>
        <v>98000</v>
      </c>
      <c r="K30" s="92"/>
      <c r="L30" s="92"/>
      <c r="M30" s="92"/>
      <c r="N30" s="92"/>
      <c r="O30" s="92"/>
      <c r="P30" s="92"/>
      <c r="Q30" s="92"/>
      <c r="R30" s="92"/>
      <c r="S30" s="92"/>
      <c r="T30" s="92"/>
      <c r="U30" s="92"/>
      <c r="V30" s="92"/>
      <c r="W30" s="92"/>
      <c r="X30" s="92"/>
      <c r="Y30" s="92"/>
      <c r="Z30" s="92"/>
      <c r="AA30" s="92"/>
      <c r="AB30" s="92"/>
      <c r="AC30" s="92"/>
      <c r="AD30" s="92"/>
      <c r="AE30" s="92"/>
      <c r="AF30" s="92"/>
      <c r="AG30" s="92"/>
    </row>
    <row r="31" spans="1:33" s="98" customFormat="1" ht="30">
      <c r="A31" s="240"/>
      <c r="B31" s="242" t="s">
        <v>87</v>
      </c>
      <c r="C31" s="93" t="s">
        <v>204</v>
      </c>
      <c r="D31" s="92"/>
      <c r="E31" s="92" t="s">
        <v>59</v>
      </c>
      <c r="F31" s="125">
        <f>2*300</f>
        <v>600</v>
      </c>
      <c r="G31" s="126">
        <v>140</v>
      </c>
      <c r="H31" s="126">
        <f>F31*G31</f>
        <v>84000</v>
      </c>
      <c r="I31" s="128">
        <v>0</v>
      </c>
      <c r="J31" s="126">
        <f t="shared" si="0"/>
        <v>84000</v>
      </c>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s="98" customFormat="1" ht="30">
      <c r="A32" s="240"/>
      <c r="B32" s="243"/>
      <c r="C32" s="93" t="s">
        <v>205</v>
      </c>
      <c r="D32" s="92"/>
      <c r="E32" s="92" t="s">
        <v>59</v>
      </c>
      <c r="F32" s="125">
        <v>100</v>
      </c>
      <c r="G32" s="126">
        <v>140</v>
      </c>
      <c r="H32" s="126">
        <f>F32*G32</f>
        <v>14000</v>
      </c>
      <c r="I32" s="128">
        <v>0</v>
      </c>
      <c r="J32" s="126">
        <f t="shared" si="0"/>
        <v>14000</v>
      </c>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s="98" customFormat="1">
      <c r="A33" s="240"/>
      <c r="B33" s="110" t="s">
        <v>151</v>
      </c>
      <c r="C33" s="92"/>
      <c r="D33" s="92"/>
      <c r="E33" s="92"/>
      <c r="F33" s="127"/>
      <c r="G33" s="127"/>
      <c r="H33" s="26">
        <f>H34</f>
        <v>500000</v>
      </c>
      <c r="I33" s="26">
        <f>I34</f>
        <v>0</v>
      </c>
      <c r="J33" s="26">
        <f t="shared" si="0"/>
        <v>500000</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s="98" customFormat="1">
      <c r="A34" s="240"/>
      <c r="B34" s="92" t="s">
        <v>71</v>
      </c>
      <c r="C34" s="93"/>
      <c r="D34" s="92"/>
      <c r="E34" s="92"/>
      <c r="F34" s="125"/>
      <c r="G34" s="126"/>
      <c r="H34" s="126">
        <f>H35</f>
        <v>500000</v>
      </c>
      <c r="I34" s="136"/>
      <c r="J34" s="126">
        <f t="shared" si="0"/>
        <v>500000</v>
      </c>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s="98" customFormat="1" ht="90">
      <c r="A35" s="240"/>
      <c r="B35" s="192" t="s">
        <v>72</v>
      </c>
      <c r="C35" s="95" t="s">
        <v>149</v>
      </c>
      <c r="D35" s="92"/>
      <c r="E35" s="92" t="s">
        <v>146</v>
      </c>
      <c r="F35" s="125">
        <v>5</v>
      </c>
      <c r="G35" s="126">
        <v>100000</v>
      </c>
      <c r="H35" s="126">
        <f>F35*G35</f>
        <v>500000</v>
      </c>
      <c r="I35" s="128">
        <f>H35*0.2</f>
        <v>100000</v>
      </c>
      <c r="J35" s="126">
        <f t="shared" si="0"/>
        <v>600000</v>
      </c>
      <c r="K35" s="92"/>
      <c r="L35" s="92"/>
      <c r="M35" s="92"/>
      <c r="N35" s="92"/>
      <c r="O35" s="92"/>
      <c r="P35" s="92"/>
      <c r="Q35" s="92"/>
      <c r="R35" s="92"/>
      <c r="S35" s="92"/>
      <c r="T35" s="92"/>
      <c r="U35" s="92"/>
      <c r="V35" s="92"/>
      <c r="W35" s="92"/>
      <c r="X35" s="92"/>
      <c r="Y35" s="92"/>
      <c r="Z35" s="92"/>
      <c r="AA35" s="92"/>
      <c r="AB35" s="92"/>
      <c r="AC35" s="92"/>
      <c r="AD35" s="92"/>
      <c r="AE35" s="92"/>
      <c r="AF35" s="92"/>
      <c r="AG35" s="92"/>
    </row>
    <row r="36" spans="1:33" s="98" customFormat="1">
      <c r="A36" s="240"/>
      <c r="B36" s="110" t="s">
        <v>152</v>
      </c>
      <c r="C36" s="92"/>
      <c r="D36" s="92"/>
      <c r="E36" s="92"/>
      <c r="F36" s="127"/>
      <c r="G36" s="127"/>
      <c r="H36" s="26">
        <f>H37</f>
        <v>25000</v>
      </c>
      <c r="I36" s="26">
        <f>I37</f>
        <v>5000</v>
      </c>
      <c r="J36" s="26">
        <f t="shared" si="0"/>
        <v>30000</v>
      </c>
      <c r="K36" s="92"/>
      <c r="L36" s="92"/>
      <c r="M36" s="92"/>
      <c r="N36" s="92"/>
      <c r="O36" s="92"/>
      <c r="P36" s="92"/>
      <c r="Q36" s="92"/>
      <c r="R36" s="92"/>
      <c r="S36" s="92"/>
      <c r="T36" s="92"/>
      <c r="U36" s="92"/>
      <c r="V36" s="92"/>
      <c r="W36" s="92"/>
      <c r="X36" s="92"/>
      <c r="Y36" s="92"/>
      <c r="Z36" s="92"/>
      <c r="AA36" s="92"/>
      <c r="AB36" s="92"/>
      <c r="AC36" s="92"/>
      <c r="AD36" s="92"/>
      <c r="AE36" s="92"/>
      <c r="AF36" s="92"/>
      <c r="AG36" s="92"/>
    </row>
    <row r="37" spans="1:33" s="98" customFormat="1" ht="23.25" customHeight="1">
      <c r="A37" s="240"/>
      <c r="B37" s="92" t="s">
        <v>71</v>
      </c>
      <c r="C37" s="95"/>
      <c r="D37" s="92"/>
      <c r="E37" s="92"/>
      <c r="F37" s="125"/>
      <c r="G37" s="126"/>
      <c r="H37" s="126">
        <f>H38</f>
        <v>25000</v>
      </c>
      <c r="I37" s="128">
        <f>H37*0.2</f>
        <v>5000</v>
      </c>
      <c r="J37" s="126">
        <f t="shared" si="0"/>
        <v>30000</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s="98" customFormat="1" ht="45">
      <c r="A38" s="241"/>
      <c r="B38" s="192" t="s">
        <v>72</v>
      </c>
      <c r="C38" s="93" t="s">
        <v>150</v>
      </c>
      <c r="D38" s="92"/>
      <c r="E38" s="92" t="s">
        <v>146</v>
      </c>
      <c r="F38" s="125">
        <v>1</v>
      </c>
      <c r="G38" s="126">
        <v>25000</v>
      </c>
      <c r="H38" s="126">
        <f>F38*G38</f>
        <v>25000</v>
      </c>
      <c r="I38" s="128">
        <f>H38*0.2</f>
        <v>5000</v>
      </c>
      <c r="J38" s="126">
        <f t="shared" si="0"/>
        <v>30000</v>
      </c>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s="119" customFormat="1">
      <c r="A39" s="116" t="s">
        <v>153</v>
      </c>
      <c r="B39" s="116"/>
      <c r="C39" s="116"/>
      <c r="D39" s="116"/>
      <c r="E39" s="116"/>
      <c r="F39" s="137"/>
      <c r="G39" s="137"/>
      <c r="H39" s="26">
        <f>H36+H33+H27</f>
        <v>823000</v>
      </c>
      <c r="I39" s="26">
        <f>I36+I33+I27</f>
        <v>45000</v>
      </c>
      <c r="J39" s="26">
        <f t="shared" si="0"/>
        <v>868000</v>
      </c>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16"/>
    </row>
    <row r="40" spans="1:33" s="98" customFormat="1">
      <c r="A40" s="116" t="s">
        <v>157</v>
      </c>
      <c r="B40" s="92"/>
      <c r="C40" s="92"/>
      <c r="D40" s="92"/>
      <c r="E40" s="92"/>
      <c r="F40" s="125"/>
      <c r="G40" s="126"/>
      <c r="H40" s="126"/>
      <c r="I40" s="126"/>
      <c r="J40" s="126">
        <f t="shared" si="0"/>
        <v>0</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s="98" customFormat="1">
      <c r="A41" s="116" t="s">
        <v>156</v>
      </c>
      <c r="B41" s="92"/>
      <c r="C41" s="92"/>
      <c r="D41" s="92"/>
      <c r="E41" s="92"/>
      <c r="F41" s="125"/>
      <c r="G41" s="126"/>
      <c r="H41" s="126"/>
      <c r="I41" s="126"/>
      <c r="J41" s="126">
        <f t="shared" si="0"/>
        <v>0</v>
      </c>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s="119" customFormat="1">
      <c r="A42" s="238" t="s">
        <v>158</v>
      </c>
      <c r="B42" s="238"/>
      <c r="C42" s="116"/>
      <c r="D42" s="116"/>
      <c r="E42" s="116"/>
      <c r="F42" s="137"/>
      <c r="G42" s="137"/>
      <c r="H42" s="26">
        <f>H21+H26+H39</f>
        <v>1382640</v>
      </c>
      <c r="I42" s="26">
        <f>I21+I26+I39</f>
        <v>93480</v>
      </c>
      <c r="J42" s="26">
        <f t="shared" si="0"/>
        <v>1476120</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5" spans="1:33" ht="42" customHeight="1">
      <c r="A45" s="59" t="s">
        <v>6</v>
      </c>
      <c r="B45" s="237" t="s">
        <v>7</v>
      </c>
      <c r="C45" s="237"/>
      <c r="D45" s="237"/>
    </row>
    <row r="46" spans="1:33" ht="45.75" customHeight="1">
      <c r="A46" s="80" t="s">
        <v>8</v>
      </c>
      <c r="B46" s="237" t="s">
        <v>9</v>
      </c>
      <c r="C46" s="237"/>
      <c r="D46" s="237"/>
    </row>
  </sheetData>
  <mergeCells count="26">
    <mergeCell ref="B45:D45"/>
    <mergeCell ref="B46:D46"/>
    <mergeCell ref="A6:A20"/>
    <mergeCell ref="B6:AG6"/>
    <mergeCell ref="A22:A25"/>
    <mergeCell ref="A27:A38"/>
    <mergeCell ref="B31:B32"/>
    <mergeCell ref="A42:B42"/>
    <mergeCell ref="AG2:AG4"/>
    <mergeCell ref="G2:G4"/>
    <mergeCell ref="H2:H4"/>
    <mergeCell ref="I2:I4"/>
    <mergeCell ref="J2:J4"/>
    <mergeCell ref="K2:K4"/>
    <mergeCell ref="L2:L4"/>
    <mergeCell ref="M2:M4"/>
    <mergeCell ref="N2:N4"/>
    <mergeCell ref="O2:O4"/>
    <mergeCell ref="P2:P4"/>
    <mergeCell ref="AD2:AD3"/>
    <mergeCell ref="F2:F4"/>
    <mergeCell ref="A2:A4"/>
    <mergeCell ref="B2:B4"/>
    <mergeCell ref="C2:C4"/>
    <mergeCell ref="D2:D4"/>
    <mergeCell ref="E2:E4"/>
  </mergeCells>
  <printOptions horizontalCentered="1"/>
  <pageMargins left="0.51181102362204722" right="0.15748031496062992" top="0.62992125984251968" bottom="0.39370078740157483" header="0.31496062992125984" footer="0.15748031496062992"/>
  <pageSetup paperSize="8" scale="57" orientation="landscape" r:id="rId1"/>
  <headerFooter>
    <oddFooter>&amp;C&amp;P / &amp;N</oddFooter>
  </headerFooter>
  <rowBreaks count="1" manualBreakCount="1">
    <brk id="21" max="16383" man="1"/>
  </rowBreaks>
  <drawing r:id="rId2"/>
</worksheet>
</file>

<file path=xl/worksheets/sheet5.xml><?xml version="1.0" encoding="utf-8"?>
<worksheet xmlns="http://schemas.openxmlformats.org/spreadsheetml/2006/main" xmlns:r="http://schemas.openxmlformats.org/officeDocument/2006/relationships">
  <dimension ref="A1:AH47"/>
  <sheetViews>
    <sheetView view="pageBreakPreview" zoomScale="60" zoomScaleNormal="100" workbookViewId="0">
      <selection activeCell="D24" sqref="D24"/>
    </sheetView>
  </sheetViews>
  <sheetFormatPr defaultRowHeight="15"/>
  <cols>
    <col min="1" max="1" width="21.5703125" style="2" customWidth="1"/>
    <col min="2" max="2" width="38.5703125" style="78" customWidth="1"/>
    <col min="3" max="3" width="34.7109375" style="78" customWidth="1"/>
    <col min="4" max="4" width="17.7109375" style="78" customWidth="1"/>
    <col min="5" max="5" width="13.28515625" style="78" customWidth="1"/>
    <col min="6" max="6" width="17.7109375" style="81" customWidth="1"/>
    <col min="7" max="7" width="20.85546875" style="83" customWidth="1"/>
    <col min="8" max="8" width="23.28515625" style="83" customWidth="1"/>
    <col min="9" max="9" width="18.7109375" style="81" customWidth="1"/>
    <col min="10" max="10" width="17.5703125" style="81" customWidth="1"/>
    <col min="11" max="11" width="20.28515625" style="78" hidden="1" customWidth="1"/>
    <col min="12" max="12" width="15.85546875" style="78" hidden="1" customWidth="1"/>
    <col min="13" max="13" width="23.5703125" style="78" hidden="1" customWidth="1"/>
    <col min="14" max="14" width="15.85546875" style="78" hidden="1" customWidth="1"/>
    <col min="15" max="15" width="18.140625" style="78" hidden="1" customWidth="1"/>
    <col min="16" max="16" width="21.85546875" style="78" hidden="1" customWidth="1"/>
    <col min="17" max="19" width="0" style="78" hidden="1" customWidth="1"/>
    <col min="20" max="20" width="16" style="78" hidden="1" customWidth="1"/>
    <col min="21" max="21" width="14.5703125" style="78" hidden="1" customWidth="1"/>
    <col min="22" max="22" width="16" style="78" hidden="1" customWidth="1"/>
    <col min="23" max="31" width="0" style="78" hidden="1" customWidth="1"/>
    <col min="32" max="32" width="14.85546875" style="78" hidden="1" customWidth="1"/>
    <col min="33" max="33" width="24.7109375" style="78" customWidth="1"/>
    <col min="34" max="34" width="49.28515625" style="78" hidden="1" customWidth="1"/>
    <col min="35" max="16384" width="9.140625" style="78"/>
  </cols>
  <sheetData>
    <row r="1" spans="1:34" ht="15.75" thickBot="1">
      <c r="A1" s="2" t="s">
        <v>260</v>
      </c>
      <c r="B1" s="2"/>
      <c r="C1" s="2"/>
      <c r="D1" s="2"/>
      <c r="E1" s="2"/>
      <c r="F1" s="78"/>
      <c r="G1" s="78"/>
    </row>
    <row r="2" spans="1:34">
      <c r="A2" s="267" t="s">
        <v>137</v>
      </c>
      <c r="B2" s="269" t="s">
        <v>106</v>
      </c>
      <c r="C2" s="269" t="s">
        <v>4</v>
      </c>
      <c r="D2" s="269" t="s">
        <v>108</v>
      </c>
      <c r="E2" s="269" t="s">
        <v>109</v>
      </c>
      <c r="F2" s="269" t="s">
        <v>110</v>
      </c>
      <c r="G2" s="269" t="s">
        <v>162</v>
      </c>
      <c r="H2" s="269" t="s">
        <v>163</v>
      </c>
      <c r="I2" s="195" t="s">
        <v>32</v>
      </c>
      <c r="J2" s="271" t="s">
        <v>113</v>
      </c>
      <c r="K2" s="265" t="s">
        <v>114</v>
      </c>
      <c r="L2" s="265" t="s">
        <v>115</v>
      </c>
      <c r="M2" s="265" t="s">
        <v>116</v>
      </c>
      <c r="N2" s="265" t="s">
        <v>117</v>
      </c>
      <c r="O2" s="265" t="s">
        <v>118</v>
      </c>
      <c r="P2" s="265" t="s">
        <v>118</v>
      </c>
      <c r="Q2" s="196" t="s">
        <v>121</v>
      </c>
      <c r="R2" s="196" t="s">
        <v>122</v>
      </c>
      <c r="S2" s="196" t="s">
        <v>122</v>
      </c>
      <c r="T2" s="196" t="s">
        <v>123</v>
      </c>
      <c r="U2" s="196" t="s">
        <v>124</v>
      </c>
      <c r="V2" s="196" t="s">
        <v>124</v>
      </c>
      <c r="W2" s="196" t="s">
        <v>125</v>
      </c>
      <c r="X2" s="196" t="s">
        <v>126</v>
      </c>
      <c r="Y2" s="196" t="s">
        <v>126</v>
      </c>
      <c r="Z2" s="196" t="s">
        <v>127</v>
      </c>
      <c r="AA2" s="196" t="s">
        <v>128</v>
      </c>
      <c r="AB2" s="196" t="s">
        <v>128</v>
      </c>
      <c r="AC2" s="196" t="s">
        <v>129</v>
      </c>
      <c r="AD2" s="269" t="s">
        <v>130</v>
      </c>
      <c r="AE2" s="196" t="s">
        <v>130</v>
      </c>
      <c r="AF2" s="196" t="s">
        <v>131</v>
      </c>
      <c r="AG2" s="269" t="s">
        <v>165</v>
      </c>
      <c r="AH2" s="196" t="s">
        <v>134</v>
      </c>
    </row>
    <row r="3" spans="1:34" ht="15.75" thickBot="1">
      <c r="A3" s="268"/>
      <c r="B3" s="270"/>
      <c r="C3" s="270" t="s">
        <v>107</v>
      </c>
      <c r="D3" s="270"/>
      <c r="E3" s="270"/>
      <c r="F3" s="270"/>
      <c r="G3" s="270" t="s">
        <v>111</v>
      </c>
      <c r="H3" s="270" t="s">
        <v>111</v>
      </c>
      <c r="I3" s="197" t="s">
        <v>112</v>
      </c>
      <c r="J3" s="272"/>
      <c r="K3" s="266"/>
      <c r="L3" s="266" t="s">
        <v>112</v>
      </c>
      <c r="M3" s="266" t="s">
        <v>112</v>
      </c>
      <c r="N3" s="266" t="s">
        <v>112</v>
      </c>
      <c r="O3" s="266" t="s">
        <v>119</v>
      </c>
      <c r="P3" s="266" t="s">
        <v>120</v>
      </c>
      <c r="Q3" s="198" t="s">
        <v>112</v>
      </c>
      <c r="R3" s="198" t="s">
        <v>119</v>
      </c>
      <c r="S3" s="198" t="s">
        <v>120</v>
      </c>
      <c r="T3" s="198" t="s">
        <v>112</v>
      </c>
      <c r="U3" s="198" t="s">
        <v>119</v>
      </c>
      <c r="V3" s="198" t="s">
        <v>120</v>
      </c>
      <c r="W3" s="198" t="s">
        <v>112</v>
      </c>
      <c r="X3" s="198" t="s">
        <v>119</v>
      </c>
      <c r="Y3" s="198" t="s">
        <v>120</v>
      </c>
      <c r="Z3" s="198" t="s">
        <v>112</v>
      </c>
      <c r="AA3" s="198" t="s">
        <v>119</v>
      </c>
      <c r="AB3" s="198" t="s">
        <v>120</v>
      </c>
      <c r="AC3" s="198" t="s">
        <v>112</v>
      </c>
      <c r="AD3" s="279"/>
      <c r="AE3" s="199" t="s">
        <v>120</v>
      </c>
      <c r="AF3" s="199" t="s">
        <v>132</v>
      </c>
      <c r="AG3" s="270"/>
      <c r="AH3" s="199" t="s">
        <v>136</v>
      </c>
    </row>
    <row r="4" spans="1:34" ht="15.75" thickBot="1">
      <c r="A4" s="268"/>
      <c r="B4" s="270"/>
      <c r="C4" s="270"/>
      <c r="D4" s="270"/>
      <c r="E4" s="270"/>
      <c r="F4" s="270"/>
      <c r="G4" s="270" t="s">
        <v>112</v>
      </c>
      <c r="H4" s="270" t="s">
        <v>112</v>
      </c>
      <c r="I4" s="197"/>
      <c r="J4" s="272"/>
      <c r="K4" s="266"/>
      <c r="L4" s="266"/>
      <c r="M4" s="266"/>
      <c r="N4" s="266"/>
      <c r="O4" s="266"/>
      <c r="P4" s="266"/>
      <c r="AE4" s="199"/>
      <c r="AF4" s="199" t="s">
        <v>133</v>
      </c>
      <c r="AG4" s="270"/>
      <c r="AH4" s="198"/>
    </row>
    <row r="5" spans="1:34">
      <c r="A5" s="162">
        <v>0</v>
      </c>
      <c r="B5" s="166">
        <v>1</v>
      </c>
      <c r="C5" s="166">
        <v>2</v>
      </c>
      <c r="D5" s="166">
        <v>3</v>
      </c>
      <c r="E5" s="166">
        <v>4</v>
      </c>
      <c r="F5" s="166">
        <v>5</v>
      </c>
      <c r="G5" s="166">
        <v>6</v>
      </c>
      <c r="H5" s="166">
        <v>7</v>
      </c>
      <c r="I5" s="166">
        <v>8</v>
      </c>
      <c r="J5" s="166" t="s">
        <v>164</v>
      </c>
      <c r="K5" s="166"/>
      <c r="L5" s="166"/>
      <c r="M5" s="166"/>
      <c r="N5" s="166"/>
      <c r="O5" s="166"/>
      <c r="P5" s="166"/>
      <c r="Q5" s="62"/>
      <c r="R5" s="62"/>
      <c r="S5" s="62"/>
      <c r="T5" s="62"/>
      <c r="U5" s="62"/>
      <c r="V5" s="62"/>
      <c r="W5" s="62"/>
      <c r="X5" s="62"/>
      <c r="Y5" s="62"/>
      <c r="Z5" s="62"/>
      <c r="AA5" s="62"/>
      <c r="AB5" s="62"/>
      <c r="AC5" s="62"/>
      <c r="AD5" s="62"/>
      <c r="AE5" s="166"/>
      <c r="AF5" s="166"/>
      <c r="AG5" s="166"/>
      <c r="AH5" s="167"/>
    </row>
    <row r="6" spans="1:34" s="98" customFormat="1" ht="43.5" customHeight="1">
      <c r="A6" s="264" t="s">
        <v>135</v>
      </c>
      <c r="B6" s="276" t="s">
        <v>135</v>
      </c>
      <c r="C6" s="277"/>
      <c r="D6" s="277"/>
      <c r="E6" s="277"/>
      <c r="F6" s="277"/>
      <c r="G6" s="277"/>
      <c r="H6" s="277"/>
      <c r="I6" s="277"/>
      <c r="J6" s="278"/>
      <c r="K6" s="200"/>
      <c r="L6" s="200"/>
      <c r="M6" s="200"/>
      <c r="N6" s="200"/>
      <c r="O6" s="200"/>
      <c r="P6" s="200"/>
      <c r="Q6" s="200"/>
      <c r="R6" s="200"/>
      <c r="S6" s="200"/>
      <c r="T6" s="200"/>
      <c r="U6" s="200"/>
      <c r="V6" s="200"/>
      <c r="W6" s="200"/>
      <c r="X6" s="200"/>
      <c r="Y6" s="200"/>
      <c r="Z6" s="200"/>
      <c r="AA6" s="200"/>
      <c r="AB6" s="200"/>
      <c r="AC6" s="200"/>
      <c r="AD6" s="200"/>
      <c r="AE6" s="200"/>
      <c r="AF6" s="200"/>
      <c r="AG6" s="200"/>
    </row>
    <row r="7" spans="1:34" s="98" customFormat="1" ht="71.25" customHeight="1">
      <c r="A7" s="264"/>
      <c r="B7" s="273" t="s">
        <v>195</v>
      </c>
      <c r="C7" s="274"/>
      <c r="D7" s="274"/>
      <c r="E7" s="274"/>
      <c r="F7" s="274"/>
      <c r="G7" s="275"/>
      <c r="H7" s="126">
        <f>H8+H13</f>
        <v>174400</v>
      </c>
      <c r="I7" s="126">
        <f>I8+I13</f>
        <v>8000</v>
      </c>
      <c r="J7" s="126">
        <f>H7+I7</f>
        <v>182400</v>
      </c>
      <c r="K7" s="97"/>
      <c r="L7" s="97"/>
      <c r="M7" s="97"/>
      <c r="N7" s="97"/>
      <c r="O7" s="97"/>
      <c r="P7" s="97"/>
      <c r="Q7" s="97"/>
      <c r="R7" s="97"/>
      <c r="S7" s="97"/>
      <c r="T7" s="97"/>
      <c r="U7" s="97"/>
      <c r="V7" s="97"/>
      <c r="W7" s="97"/>
      <c r="X7" s="97"/>
      <c r="Y7" s="97"/>
      <c r="Z7" s="97"/>
      <c r="AA7" s="97"/>
      <c r="AB7" s="97"/>
      <c r="AC7" s="97"/>
      <c r="AD7" s="97"/>
      <c r="AE7" s="97"/>
      <c r="AF7" s="97"/>
      <c r="AG7" s="124"/>
    </row>
    <row r="8" spans="1:34" s="98" customFormat="1" ht="47.25" customHeight="1">
      <c r="A8" s="264"/>
      <c r="B8" s="185" t="s">
        <v>81</v>
      </c>
      <c r="C8" s="127"/>
      <c r="D8" s="127"/>
      <c r="E8" s="127"/>
      <c r="F8" s="125"/>
      <c r="G8" s="126"/>
      <c r="H8" s="126">
        <f>H9+H10+H11+H12</f>
        <v>134400</v>
      </c>
      <c r="I8" s="126"/>
      <c r="J8" s="126">
        <f t="shared" ref="J8:J42" si="0">H8+I8</f>
        <v>134400</v>
      </c>
      <c r="K8" s="92"/>
      <c r="L8" s="92"/>
      <c r="M8" s="92"/>
      <c r="N8" s="92"/>
      <c r="O8" s="92"/>
      <c r="P8" s="92"/>
      <c r="Q8" s="92"/>
      <c r="R8" s="92"/>
      <c r="S8" s="92"/>
      <c r="T8" s="92"/>
      <c r="U8" s="92"/>
      <c r="V8" s="92"/>
      <c r="W8" s="92"/>
      <c r="X8" s="92"/>
      <c r="Y8" s="92"/>
      <c r="Z8" s="92"/>
      <c r="AA8" s="92"/>
      <c r="AB8" s="92"/>
      <c r="AC8" s="92"/>
      <c r="AD8" s="92"/>
      <c r="AE8" s="92"/>
      <c r="AF8" s="92"/>
      <c r="AG8" s="92"/>
    </row>
    <row r="9" spans="1:34" s="98" customFormat="1">
      <c r="A9" s="264"/>
      <c r="B9" s="169" t="s">
        <v>192</v>
      </c>
      <c r="C9" s="170" t="s">
        <v>209</v>
      </c>
      <c r="D9" s="171" t="s">
        <v>140</v>
      </c>
      <c r="E9" s="172" t="s">
        <v>59</v>
      </c>
      <c r="F9" s="173">
        <f>4*10*24</f>
        <v>960</v>
      </c>
      <c r="G9" s="174">
        <v>85</v>
      </c>
      <c r="H9" s="174">
        <f>F9*G9</f>
        <v>81600</v>
      </c>
      <c r="I9" s="126">
        <f>H9*0%</f>
        <v>0</v>
      </c>
      <c r="J9" s="126">
        <f t="shared" si="0"/>
        <v>81600</v>
      </c>
      <c r="K9" s="92"/>
      <c r="L9" s="92"/>
      <c r="M9" s="92"/>
      <c r="N9" s="92"/>
      <c r="O9" s="92"/>
      <c r="P9" s="92"/>
      <c r="Q9" s="92"/>
      <c r="R9" s="92"/>
      <c r="S9" s="92"/>
      <c r="T9" s="92"/>
      <c r="U9" s="92"/>
      <c r="V9" s="92"/>
      <c r="W9" s="92"/>
      <c r="X9" s="92"/>
      <c r="Y9" s="92"/>
      <c r="Z9" s="92"/>
      <c r="AA9" s="92"/>
      <c r="AB9" s="92"/>
      <c r="AC9" s="92"/>
      <c r="AD9" s="92"/>
      <c r="AE9" s="92"/>
      <c r="AF9" s="92"/>
      <c r="AG9" s="92"/>
    </row>
    <row r="10" spans="1:34" s="98" customFormat="1">
      <c r="A10" s="264"/>
      <c r="B10" s="169" t="s">
        <v>190</v>
      </c>
      <c r="C10" s="170" t="s">
        <v>207</v>
      </c>
      <c r="D10" s="171"/>
      <c r="E10" s="172" t="s">
        <v>59</v>
      </c>
      <c r="F10" s="173">
        <f>2*10*24</f>
        <v>480</v>
      </c>
      <c r="G10" s="174">
        <v>85</v>
      </c>
      <c r="H10" s="174">
        <f>F10*G10</f>
        <v>40800</v>
      </c>
      <c r="I10" s="126">
        <f>H10*0%</f>
        <v>0</v>
      </c>
      <c r="J10" s="126">
        <f t="shared" si="0"/>
        <v>40800</v>
      </c>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4" s="98" customFormat="1">
      <c r="A11" s="264"/>
      <c r="B11" s="169" t="s">
        <v>191</v>
      </c>
      <c r="C11" s="170" t="s">
        <v>210</v>
      </c>
      <c r="D11" s="175"/>
      <c r="E11" s="172" t="s">
        <v>59</v>
      </c>
      <c r="F11" s="173">
        <f>2*5*24</f>
        <v>240</v>
      </c>
      <c r="G11" s="174">
        <v>50</v>
      </c>
      <c r="H11" s="174">
        <f>F11*G11</f>
        <v>12000</v>
      </c>
      <c r="I11" s="126">
        <f>H11*0%</f>
        <v>0</v>
      </c>
      <c r="J11" s="126">
        <f t="shared" si="0"/>
        <v>12000</v>
      </c>
      <c r="K11" s="92"/>
      <c r="L11" s="92"/>
      <c r="M11" s="92"/>
      <c r="N11" s="92"/>
      <c r="O11" s="92"/>
      <c r="P11" s="92"/>
      <c r="Q11" s="92"/>
      <c r="R11" s="92"/>
      <c r="S11" s="92"/>
      <c r="T11" s="92"/>
      <c r="U11" s="92"/>
      <c r="V11" s="92"/>
      <c r="W11" s="92"/>
      <c r="X11" s="92"/>
      <c r="Y11" s="92"/>
      <c r="Z11" s="92"/>
      <c r="AA11" s="92"/>
      <c r="AB11" s="92"/>
      <c r="AC11" s="92"/>
      <c r="AD11" s="92"/>
      <c r="AE11" s="92"/>
      <c r="AF11" s="92"/>
      <c r="AG11" s="92"/>
    </row>
    <row r="12" spans="1:34" s="98" customFormat="1">
      <c r="A12" s="264"/>
      <c r="B12" s="169"/>
      <c r="C12" s="170"/>
      <c r="D12" s="175"/>
      <c r="E12" s="172"/>
      <c r="F12" s="173"/>
      <c r="G12" s="174"/>
      <c r="H12" s="174"/>
      <c r="I12" s="126"/>
      <c r="J12" s="126"/>
      <c r="K12" s="92"/>
      <c r="L12" s="92"/>
      <c r="M12" s="92"/>
      <c r="N12" s="92"/>
      <c r="O12" s="92"/>
      <c r="P12" s="92"/>
      <c r="Q12" s="92"/>
      <c r="R12" s="92"/>
      <c r="S12" s="92"/>
      <c r="T12" s="92"/>
      <c r="U12" s="92"/>
      <c r="V12" s="92"/>
      <c r="W12" s="92"/>
      <c r="X12" s="92"/>
      <c r="Y12" s="92"/>
      <c r="Z12" s="92"/>
      <c r="AA12" s="92"/>
      <c r="AB12" s="92"/>
      <c r="AC12" s="92"/>
      <c r="AD12" s="92"/>
      <c r="AE12" s="92"/>
      <c r="AF12" s="92"/>
      <c r="AG12" s="92"/>
    </row>
    <row r="13" spans="1:34" s="98" customFormat="1" ht="30">
      <c r="A13" s="264"/>
      <c r="B13" s="194" t="s">
        <v>101</v>
      </c>
      <c r="C13" s="194" t="s">
        <v>172</v>
      </c>
      <c r="D13" s="127"/>
      <c r="E13" s="127" t="s">
        <v>3</v>
      </c>
      <c r="F13" s="125">
        <v>1</v>
      </c>
      <c r="G13" s="126">
        <v>40000</v>
      </c>
      <c r="H13" s="126">
        <f>F13*G13</f>
        <v>40000</v>
      </c>
      <c r="I13" s="126">
        <f>H13*0.2</f>
        <v>8000</v>
      </c>
      <c r="J13" s="126">
        <f t="shared" si="0"/>
        <v>48000</v>
      </c>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4" s="98" customFormat="1" ht="64.5" customHeight="1">
      <c r="A14" s="264"/>
      <c r="B14" s="176" t="s">
        <v>232</v>
      </c>
      <c r="C14" s="127"/>
      <c r="D14" s="127"/>
      <c r="E14" s="127"/>
      <c r="F14" s="125"/>
      <c r="G14" s="126"/>
      <c r="H14" s="126">
        <f>H15</f>
        <v>10000</v>
      </c>
      <c r="I14" s="126">
        <f>I15</f>
        <v>2000</v>
      </c>
      <c r="J14" s="126">
        <f t="shared" si="0"/>
        <v>12000</v>
      </c>
      <c r="K14" s="97"/>
      <c r="L14" s="97"/>
      <c r="M14" s="97"/>
      <c r="N14" s="97"/>
      <c r="O14" s="97"/>
      <c r="P14" s="97"/>
      <c r="Q14" s="97"/>
      <c r="R14" s="97"/>
      <c r="S14" s="97"/>
      <c r="T14" s="97"/>
      <c r="U14" s="97"/>
      <c r="V14" s="97"/>
      <c r="W14" s="97"/>
      <c r="X14" s="97"/>
      <c r="Y14" s="97"/>
      <c r="Z14" s="97"/>
      <c r="AA14" s="97"/>
      <c r="AB14" s="97"/>
      <c r="AC14" s="97"/>
      <c r="AD14" s="97"/>
      <c r="AE14" s="97"/>
      <c r="AF14" s="97"/>
      <c r="AG14" s="97"/>
    </row>
    <row r="15" spans="1:34" s="98" customFormat="1" ht="76.5" customHeight="1">
      <c r="A15" s="264"/>
      <c r="B15" s="69" t="s">
        <v>234</v>
      </c>
      <c r="C15" s="95" t="s">
        <v>240</v>
      </c>
      <c r="D15" s="127"/>
      <c r="E15" s="127" t="s">
        <v>3</v>
      </c>
      <c r="F15" s="125">
        <v>1</v>
      </c>
      <c r="G15" s="126">
        <v>10000</v>
      </c>
      <c r="H15" s="174">
        <f>F15*G15</f>
        <v>10000</v>
      </c>
      <c r="I15" s="126">
        <f>H15*0.2</f>
        <v>2000</v>
      </c>
      <c r="J15" s="126">
        <f t="shared" si="0"/>
        <v>12000</v>
      </c>
      <c r="K15" s="92"/>
      <c r="L15" s="92"/>
      <c r="M15" s="92"/>
      <c r="N15" s="92"/>
      <c r="O15" s="92"/>
      <c r="P15" s="92"/>
      <c r="Q15" s="92"/>
      <c r="R15" s="92"/>
      <c r="S15" s="92"/>
      <c r="T15" s="92"/>
      <c r="U15" s="92"/>
      <c r="V15" s="92"/>
      <c r="W15" s="92"/>
      <c r="X15" s="92"/>
      <c r="Y15" s="92"/>
      <c r="Z15" s="92"/>
      <c r="AA15" s="92"/>
      <c r="AB15" s="92"/>
      <c r="AC15" s="92"/>
      <c r="AD15" s="92"/>
      <c r="AE15" s="92"/>
      <c r="AF15" s="92"/>
      <c r="AG15" s="92"/>
    </row>
    <row r="16" spans="1:34" s="98" customFormat="1" ht="64.5" customHeight="1">
      <c r="A16" s="264"/>
      <c r="B16" s="178" t="s">
        <v>84</v>
      </c>
      <c r="C16" s="178" t="s">
        <v>241</v>
      </c>
      <c r="D16" s="127"/>
      <c r="E16" s="127" t="s">
        <v>3</v>
      </c>
      <c r="F16" s="125">
        <v>1</v>
      </c>
      <c r="G16" s="126">
        <v>400</v>
      </c>
      <c r="H16" s="174">
        <f>F16*G16</f>
        <v>400</v>
      </c>
      <c r="I16" s="174">
        <f>H16*0.2</f>
        <v>80</v>
      </c>
      <c r="J16" s="126">
        <f t="shared" si="0"/>
        <v>480</v>
      </c>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s="98" customFormat="1" ht="75" customHeight="1">
      <c r="A17" s="264"/>
      <c r="B17" s="180" t="s">
        <v>233</v>
      </c>
      <c r="C17" s="122"/>
      <c r="D17" s="122"/>
      <c r="E17" s="122"/>
      <c r="F17" s="122"/>
      <c r="G17" s="123"/>
      <c r="H17" s="174">
        <f>H18</f>
        <v>12000</v>
      </c>
      <c r="I17" s="174">
        <f>I18</f>
        <v>2400</v>
      </c>
      <c r="J17" s="174">
        <f>J18</f>
        <v>14400</v>
      </c>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s="98" customFormat="1" ht="63" customHeight="1">
      <c r="A18" s="264"/>
      <c r="B18" s="193"/>
      <c r="C18" s="127" t="s">
        <v>160</v>
      </c>
      <c r="D18" s="127"/>
      <c r="E18" s="127" t="s">
        <v>58</v>
      </c>
      <c r="F18" s="125">
        <v>12</v>
      </c>
      <c r="G18" s="126">
        <v>1000</v>
      </c>
      <c r="H18" s="126">
        <f>F18*G18</f>
        <v>12000</v>
      </c>
      <c r="I18" s="126">
        <f>H18*0.2</f>
        <v>2400</v>
      </c>
      <c r="J18" s="126">
        <f t="shared" si="0"/>
        <v>14400</v>
      </c>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98" customFormat="1" ht="36" customHeight="1">
      <c r="A19" s="264"/>
      <c r="B19" s="168" t="s">
        <v>82</v>
      </c>
      <c r="C19" s="172" t="s">
        <v>161</v>
      </c>
      <c r="D19" s="127"/>
      <c r="E19" s="127" t="s">
        <v>58</v>
      </c>
      <c r="F19" s="125">
        <v>12</v>
      </c>
      <c r="G19" s="126">
        <v>1000</v>
      </c>
      <c r="H19" s="126">
        <f>F19*G19</f>
        <v>12000</v>
      </c>
      <c r="I19" s="174">
        <f>H19*0.2</f>
        <v>2400</v>
      </c>
      <c r="J19" s="126">
        <f t="shared" si="0"/>
        <v>14400</v>
      </c>
      <c r="K19" s="97"/>
      <c r="L19" s="97"/>
      <c r="M19" s="97"/>
      <c r="N19" s="97"/>
      <c r="O19" s="97"/>
      <c r="P19" s="97"/>
      <c r="Q19" s="97"/>
      <c r="R19" s="97"/>
      <c r="S19" s="97"/>
      <c r="T19" s="97"/>
      <c r="U19" s="97"/>
      <c r="V19" s="97"/>
      <c r="W19" s="97"/>
      <c r="X19" s="97"/>
      <c r="Y19" s="97"/>
      <c r="Z19" s="97"/>
      <c r="AA19" s="97"/>
      <c r="AB19" s="97"/>
      <c r="AC19" s="97"/>
      <c r="AD19" s="97"/>
      <c r="AE19" s="97"/>
      <c r="AF19" s="97"/>
      <c r="AG19" s="97"/>
    </row>
    <row r="20" spans="1:33" s="98" customFormat="1" ht="36" customHeight="1">
      <c r="A20" s="264"/>
      <c r="B20" s="181" t="s">
        <v>142</v>
      </c>
      <c r="C20" s="127"/>
      <c r="D20" s="127"/>
      <c r="E20" s="127"/>
      <c r="F20" s="125"/>
      <c r="G20" s="126"/>
      <c r="H20" s="126"/>
      <c r="I20" s="126"/>
      <c r="J20" s="126">
        <f t="shared" si="0"/>
        <v>0</v>
      </c>
      <c r="K20" s="92"/>
      <c r="L20" s="92"/>
      <c r="M20" s="92"/>
      <c r="N20" s="92"/>
      <c r="O20" s="92"/>
      <c r="P20" s="92"/>
      <c r="Q20" s="92"/>
      <c r="R20" s="92"/>
      <c r="S20" s="92"/>
      <c r="T20" s="92"/>
      <c r="U20" s="92"/>
      <c r="V20" s="92"/>
      <c r="W20" s="92"/>
      <c r="X20" s="92"/>
      <c r="Y20" s="92"/>
      <c r="Z20" s="92"/>
      <c r="AA20" s="92"/>
      <c r="AB20" s="92"/>
      <c r="AC20" s="92"/>
      <c r="AD20" s="92"/>
      <c r="AE20" s="92"/>
      <c r="AF20" s="92"/>
      <c r="AG20" s="92"/>
    </row>
    <row r="21" spans="1:33" s="98" customFormat="1" ht="36" customHeight="1">
      <c r="A21" s="150" t="s">
        <v>159</v>
      </c>
      <c r="B21" s="181"/>
      <c r="C21" s="127"/>
      <c r="D21" s="127"/>
      <c r="E21" s="127"/>
      <c r="F21" s="125"/>
      <c r="G21" s="126"/>
      <c r="H21" s="182">
        <f>H19+H18+H16+H14+H7</f>
        <v>208800</v>
      </c>
      <c r="I21" s="182">
        <f>I19+I18+I16+I14+I7</f>
        <v>14880</v>
      </c>
      <c r="J21" s="182">
        <f>J19+J18+J16+J14+J7</f>
        <v>223680</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row>
    <row r="22" spans="1:33" s="98" customFormat="1" ht="30">
      <c r="A22" s="263" t="s">
        <v>141</v>
      </c>
      <c r="B22" s="201" t="s">
        <v>145</v>
      </c>
      <c r="C22" s="127"/>
      <c r="D22" s="127"/>
      <c r="E22" s="127"/>
      <c r="F22" s="127"/>
      <c r="G22" s="127"/>
      <c r="H22" s="202">
        <f>H23</f>
        <v>168000</v>
      </c>
      <c r="I22" s="202">
        <f>I23</f>
        <v>33600</v>
      </c>
      <c r="J22" s="202">
        <f t="shared" si="0"/>
        <v>201600</v>
      </c>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3" s="98" customFormat="1" ht="135">
      <c r="A23" s="263"/>
      <c r="B23" s="185" t="s">
        <v>80</v>
      </c>
      <c r="C23" s="186" t="s">
        <v>144</v>
      </c>
      <c r="D23" s="92"/>
      <c r="E23" s="92" t="s">
        <v>5</v>
      </c>
      <c r="F23" s="125">
        <v>2</v>
      </c>
      <c r="G23" s="126">
        <v>84000</v>
      </c>
      <c r="H23" s="126">
        <f>F23*G23</f>
        <v>168000</v>
      </c>
      <c r="I23" s="128">
        <f>H23*0.2</f>
        <v>33600</v>
      </c>
      <c r="J23" s="126">
        <f t="shared" si="0"/>
        <v>201600</v>
      </c>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s="98" customFormat="1" ht="30">
      <c r="A24" s="263"/>
      <c r="B24" s="201" t="s">
        <v>154</v>
      </c>
      <c r="C24" s="127"/>
      <c r="D24" s="127"/>
      <c r="E24" s="127"/>
      <c r="F24" s="127"/>
      <c r="G24" s="127"/>
      <c r="H24" s="202">
        <f>H25</f>
        <v>50000</v>
      </c>
      <c r="I24" s="202">
        <f>I25</f>
        <v>0</v>
      </c>
      <c r="J24" s="202">
        <f t="shared" si="0"/>
        <v>50000</v>
      </c>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s="98" customFormat="1" ht="45">
      <c r="A25" s="263"/>
      <c r="B25" s="189" t="s">
        <v>80</v>
      </c>
      <c r="C25" s="170" t="s">
        <v>173</v>
      </c>
      <c r="D25" s="127"/>
      <c r="E25" s="127" t="s">
        <v>3</v>
      </c>
      <c r="F25" s="125">
        <v>1</v>
      </c>
      <c r="G25" s="126">
        <v>50000</v>
      </c>
      <c r="H25" s="126">
        <f>F25*G25</f>
        <v>50000</v>
      </c>
      <c r="I25" s="126"/>
      <c r="J25" s="126">
        <f t="shared" si="0"/>
        <v>50000</v>
      </c>
      <c r="K25" s="92"/>
      <c r="L25" s="92"/>
      <c r="M25" s="92"/>
      <c r="N25" s="92"/>
      <c r="O25" s="92"/>
      <c r="P25" s="92"/>
      <c r="Q25" s="92"/>
      <c r="R25" s="92"/>
      <c r="S25" s="92"/>
      <c r="T25" s="92"/>
      <c r="U25" s="92"/>
      <c r="V25" s="92"/>
      <c r="W25" s="92"/>
      <c r="X25" s="92"/>
      <c r="Y25" s="92"/>
      <c r="Z25" s="92"/>
      <c r="AA25" s="92"/>
      <c r="AB25" s="92"/>
      <c r="AC25" s="92"/>
      <c r="AD25" s="92"/>
      <c r="AE25" s="92"/>
      <c r="AF25" s="92"/>
      <c r="AG25" s="92"/>
    </row>
    <row r="26" spans="1:33" s="98" customFormat="1">
      <c r="A26" s="151" t="s">
        <v>155</v>
      </c>
      <c r="B26" s="189"/>
      <c r="C26" s="170"/>
      <c r="D26" s="127"/>
      <c r="E26" s="127"/>
      <c r="F26" s="125"/>
      <c r="G26" s="126"/>
      <c r="H26" s="126">
        <f>H24+H22</f>
        <v>218000</v>
      </c>
      <c r="I26" s="126">
        <f>I24+I22</f>
        <v>33600</v>
      </c>
      <c r="J26" s="182">
        <f t="shared" si="0"/>
        <v>251600</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row>
    <row r="27" spans="1:33" s="98" customFormat="1">
      <c r="A27" s="239" t="s">
        <v>143</v>
      </c>
      <c r="B27" s="201" t="s">
        <v>148</v>
      </c>
      <c r="C27" s="127"/>
      <c r="D27" s="127"/>
      <c r="E27" s="127"/>
      <c r="F27" s="127"/>
      <c r="G27" s="127"/>
      <c r="H27" s="202">
        <f>H28+H30</f>
        <v>298000</v>
      </c>
      <c r="I27" s="202">
        <f>I28+I30</f>
        <v>40000</v>
      </c>
      <c r="J27" s="202">
        <f t="shared" si="0"/>
        <v>338000</v>
      </c>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3" s="98" customFormat="1">
      <c r="A28" s="240"/>
      <c r="B28" s="127" t="s">
        <v>71</v>
      </c>
      <c r="C28" s="127"/>
      <c r="D28" s="127"/>
      <c r="E28" s="127"/>
      <c r="F28" s="125"/>
      <c r="G28" s="126"/>
      <c r="H28" s="126">
        <f>H29</f>
        <v>200000</v>
      </c>
      <c r="I28" s="128">
        <f>H28*0.2</f>
        <v>40000</v>
      </c>
      <c r="J28" s="126">
        <f t="shared" si="0"/>
        <v>240000</v>
      </c>
      <c r="K28" s="92"/>
      <c r="L28" s="92"/>
      <c r="M28" s="92"/>
      <c r="N28" s="92"/>
      <c r="O28" s="92"/>
      <c r="P28" s="92"/>
      <c r="Q28" s="92"/>
      <c r="R28" s="92"/>
      <c r="S28" s="92"/>
      <c r="T28" s="92"/>
      <c r="U28" s="92"/>
      <c r="V28" s="92"/>
      <c r="W28" s="92"/>
      <c r="X28" s="92"/>
      <c r="Y28" s="92"/>
      <c r="Z28" s="92"/>
      <c r="AA28" s="92"/>
      <c r="AB28" s="92"/>
      <c r="AC28" s="92"/>
      <c r="AD28" s="92"/>
      <c r="AE28" s="92"/>
      <c r="AF28" s="92"/>
      <c r="AG28" s="92"/>
    </row>
    <row r="29" spans="1:33" s="98" customFormat="1" ht="30">
      <c r="A29" s="240"/>
      <c r="B29" s="127" t="s">
        <v>74</v>
      </c>
      <c r="C29" s="172" t="s">
        <v>147</v>
      </c>
      <c r="D29" s="127"/>
      <c r="E29" s="127" t="s">
        <v>146</v>
      </c>
      <c r="F29" s="125">
        <v>1</v>
      </c>
      <c r="G29" s="126">
        <v>200000</v>
      </c>
      <c r="H29" s="126">
        <f>F29*G29</f>
        <v>200000</v>
      </c>
      <c r="I29" s="128">
        <f>H29*0.2</f>
        <v>40000</v>
      </c>
      <c r="J29" s="126">
        <f t="shared" si="0"/>
        <v>240000</v>
      </c>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s="98" customFormat="1">
      <c r="A30" s="240"/>
      <c r="B30" s="191" t="s">
        <v>85</v>
      </c>
      <c r="C30" s="92"/>
      <c r="D30" s="92"/>
      <c r="E30" s="92"/>
      <c r="F30" s="125"/>
      <c r="G30" s="126"/>
      <c r="H30" s="126">
        <f>H31+H32</f>
        <v>98000</v>
      </c>
      <c r="I30" s="128">
        <f>I31+I32</f>
        <v>0</v>
      </c>
      <c r="J30" s="126">
        <f t="shared" si="0"/>
        <v>98000</v>
      </c>
      <c r="K30" s="92"/>
      <c r="L30" s="92"/>
      <c r="M30" s="92"/>
      <c r="N30" s="92"/>
      <c r="O30" s="92"/>
      <c r="P30" s="92"/>
      <c r="Q30" s="92"/>
      <c r="R30" s="92"/>
      <c r="S30" s="92"/>
      <c r="T30" s="92"/>
      <c r="U30" s="92"/>
      <c r="V30" s="92"/>
      <c r="W30" s="92"/>
      <c r="X30" s="92"/>
      <c r="Y30" s="92"/>
      <c r="Z30" s="92"/>
      <c r="AA30" s="92"/>
      <c r="AB30" s="92"/>
      <c r="AC30" s="92"/>
      <c r="AD30" s="92"/>
      <c r="AE30" s="92"/>
      <c r="AF30" s="92"/>
      <c r="AG30" s="92"/>
    </row>
    <row r="31" spans="1:33" s="98" customFormat="1" ht="30">
      <c r="A31" s="240"/>
      <c r="B31" s="242" t="s">
        <v>87</v>
      </c>
      <c r="C31" s="93" t="s">
        <v>204</v>
      </c>
      <c r="D31" s="92"/>
      <c r="E31" s="92" t="s">
        <v>59</v>
      </c>
      <c r="F31" s="125">
        <f>2*300</f>
        <v>600</v>
      </c>
      <c r="G31" s="126">
        <v>140</v>
      </c>
      <c r="H31" s="126">
        <f>F31*G31</f>
        <v>84000</v>
      </c>
      <c r="I31" s="128">
        <v>0</v>
      </c>
      <c r="J31" s="126">
        <f t="shared" si="0"/>
        <v>84000</v>
      </c>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s="98" customFormat="1" ht="30">
      <c r="A32" s="240"/>
      <c r="B32" s="243"/>
      <c r="C32" s="93" t="s">
        <v>205</v>
      </c>
      <c r="D32" s="92"/>
      <c r="E32" s="92" t="s">
        <v>59</v>
      </c>
      <c r="F32" s="127">
        <f>1*100</f>
        <v>100</v>
      </c>
      <c r="G32" s="126">
        <v>140</v>
      </c>
      <c r="H32" s="126">
        <f>F32*G32</f>
        <v>14000</v>
      </c>
      <c r="I32" s="128">
        <v>0</v>
      </c>
      <c r="J32" s="126">
        <f t="shared" si="0"/>
        <v>14000</v>
      </c>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s="98" customFormat="1">
      <c r="A33" s="240"/>
      <c r="B33" s="201" t="s">
        <v>151</v>
      </c>
      <c r="C33" s="127"/>
      <c r="D33" s="127"/>
      <c r="E33" s="127"/>
      <c r="G33" s="127"/>
      <c r="H33" s="202">
        <f>H34</f>
        <v>500000</v>
      </c>
      <c r="I33" s="202">
        <f>I34</f>
        <v>0</v>
      </c>
      <c r="J33" s="202">
        <f t="shared" si="0"/>
        <v>500000</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s="98" customFormat="1">
      <c r="A34" s="240"/>
      <c r="B34" s="127" t="s">
        <v>71</v>
      </c>
      <c r="C34" s="172"/>
      <c r="D34" s="127"/>
      <c r="E34" s="127"/>
      <c r="F34" s="125"/>
      <c r="G34" s="126"/>
      <c r="H34" s="126">
        <f>H35</f>
        <v>500000</v>
      </c>
      <c r="I34" s="136"/>
      <c r="J34" s="126">
        <f t="shared" si="0"/>
        <v>500000</v>
      </c>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s="98" customFormat="1" ht="75">
      <c r="A35" s="240"/>
      <c r="B35" s="194" t="s">
        <v>72</v>
      </c>
      <c r="C35" s="194" t="s">
        <v>149</v>
      </c>
      <c r="D35" s="127"/>
      <c r="E35" s="127" t="s">
        <v>146</v>
      </c>
      <c r="F35" s="125">
        <v>5</v>
      </c>
      <c r="G35" s="126">
        <v>100000</v>
      </c>
      <c r="H35" s="126">
        <f>F35*G35</f>
        <v>500000</v>
      </c>
      <c r="I35" s="128">
        <f>H35*0.2</f>
        <v>100000</v>
      </c>
      <c r="J35" s="126">
        <f t="shared" si="0"/>
        <v>600000</v>
      </c>
      <c r="K35" s="92"/>
      <c r="L35" s="92"/>
      <c r="M35" s="92"/>
      <c r="N35" s="92"/>
      <c r="O35" s="92"/>
      <c r="P35" s="92"/>
      <c r="Q35" s="92"/>
      <c r="R35" s="92"/>
      <c r="S35" s="92"/>
      <c r="T35" s="92"/>
      <c r="U35" s="92"/>
      <c r="V35" s="92"/>
      <c r="W35" s="92"/>
      <c r="X35" s="92"/>
      <c r="Y35" s="92"/>
      <c r="Z35" s="92"/>
      <c r="AA35" s="92"/>
      <c r="AB35" s="92"/>
      <c r="AC35" s="92"/>
      <c r="AD35" s="92"/>
      <c r="AE35" s="92"/>
      <c r="AF35" s="92"/>
      <c r="AG35" s="92"/>
    </row>
    <row r="36" spans="1:33" s="98" customFormat="1">
      <c r="A36" s="240"/>
      <c r="B36" s="201" t="s">
        <v>152</v>
      </c>
      <c r="C36" s="127"/>
      <c r="D36" s="127"/>
      <c r="E36" s="127"/>
      <c r="F36" s="127"/>
      <c r="G36" s="127"/>
      <c r="H36" s="202">
        <f>H37</f>
        <v>25000</v>
      </c>
      <c r="I36" s="202">
        <f>I37</f>
        <v>5000</v>
      </c>
      <c r="J36" s="202">
        <f t="shared" si="0"/>
        <v>30000</v>
      </c>
      <c r="K36" s="92"/>
      <c r="L36" s="92"/>
      <c r="M36" s="92"/>
      <c r="N36" s="92"/>
      <c r="O36" s="92"/>
      <c r="P36" s="92"/>
      <c r="Q36" s="92"/>
      <c r="R36" s="92"/>
      <c r="S36" s="92"/>
      <c r="T36" s="92"/>
      <c r="U36" s="92"/>
      <c r="V36" s="92"/>
      <c r="W36" s="92"/>
      <c r="X36" s="92"/>
      <c r="Y36" s="92"/>
      <c r="Z36" s="92"/>
      <c r="AA36" s="92"/>
      <c r="AB36" s="92"/>
      <c r="AC36" s="92"/>
      <c r="AD36" s="92"/>
      <c r="AE36" s="92"/>
      <c r="AF36" s="92"/>
      <c r="AG36" s="92"/>
    </row>
    <row r="37" spans="1:33" s="98" customFormat="1">
      <c r="A37" s="240"/>
      <c r="B37" s="127" t="s">
        <v>71</v>
      </c>
      <c r="C37" s="194"/>
      <c r="D37" s="127"/>
      <c r="E37" s="127"/>
      <c r="F37" s="125"/>
      <c r="G37" s="126"/>
      <c r="H37" s="126">
        <f>H38</f>
        <v>25000</v>
      </c>
      <c r="I37" s="128">
        <f>H37*0.2</f>
        <v>5000</v>
      </c>
      <c r="J37" s="126">
        <f t="shared" si="0"/>
        <v>30000</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s="98" customFormat="1" ht="45">
      <c r="A38" s="241"/>
      <c r="B38" s="194" t="s">
        <v>72</v>
      </c>
      <c r="C38" s="172" t="s">
        <v>150</v>
      </c>
      <c r="D38" s="127"/>
      <c r="E38" s="127" t="s">
        <v>146</v>
      </c>
      <c r="F38" s="125">
        <v>1</v>
      </c>
      <c r="G38" s="126">
        <v>25000</v>
      </c>
      <c r="H38" s="126">
        <f>F38*G38</f>
        <v>25000</v>
      </c>
      <c r="I38" s="128">
        <f>H38*0.2</f>
        <v>5000</v>
      </c>
      <c r="J38" s="126">
        <f t="shared" si="0"/>
        <v>30000</v>
      </c>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s="119" customFormat="1">
      <c r="A39" s="116" t="s">
        <v>153</v>
      </c>
      <c r="B39" s="137"/>
      <c r="C39" s="137"/>
      <c r="D39" s="137"/>
      <c r="E39" s="137"/>
      <c r="F39" s="137"/>
      <c r="G39" s="137"/>
      <c r="H39" s="26">
        <f>H36+H33+H27</f>
        <v>823000</v>
      </c>
      <c r="I39" s="26">
        <f>I36+I33+I27</f>
        <v>45000</v>
      </c>
      <c r="J39" s="26">
        <f t="shared" si="0"/>
        <v>868000</v>
      </c>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16"/>
    </row>
    <row r="40" spans="1:33" s="98" customFormat="1">
      <c r="A40" s="116" t="s">
        <v>157</v>
      </c>
      <c r="B40" s="127"/>
      <c r="C40" s="127"/>
      <c r="D40" s="127"/>
      <c r="E40" s="127"/>
      <c r="F40" s="125"/>
      <c r="G40" s="126"/>
      <c r="H40" s="126"/>
      <c r="I40" s="126"/>
      <c r="J40" s="126">
        <f t="shared" si="0"/>
        <v>0</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s="98" customFormat="1">
      <c r="A41" s="116" t="s">
        <v>156</v>
      </c>
      <c r="B41" s="127"/>
      <c r="C41" s="127"/>
      <c r="D41" s="127"/>
      <c r="E41" s="127"/>
      <c r="F41" s="125"/>
      <c r="G41" s="126"/>
      <c r="H41" s="126"/>
      <c r="I41" s="126"/>
      <c r="J41" s="126">
        <f t="shared" si="0"/>
        <v>0</v>
      </c>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s="119" customFormat="1">
      <c r="A42" s="119" t="s">
        <v>158</v>
      </c>
      <c r="B42" s="137"/>
      <c r="C42" s="137"/>
      <c r="D42" s="137"/>
      <c r="E42" s="137"/>
      <c r="F42" s="137"/>
      <c r="G42" s="137"/>
      <c r="H42" s="26">
        <f>H21+H26+H39</f>
        <v>1249800</v>
      </c>
      <c r="I42" s="26">
        <f>I21+I26+I39</f>
        <v>93480</v>
      </c>
      <c r="J42" s="26">
        <f t="shared" si="0"/>
        <v>1343280</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6" spans="1:33" ht="85.5" customHeight="1">
      <c r="A46" s="59" t="s">
        <v>6</v>
      </c>
      <c r="B46" s="237" t="s">
        <v>7</v>
      </c>
      <c r="C46" s="237"/>
      <c r="D46" s="237"/>
    </row>
    <row r="47" spans="1:33" ht="54.75" customHeight="1">
      <c r="A47" s="80" t="s">
        <v>8</v>
      </c>
      <c r="B47" s="237" t="s">
        <v>9</v>
      </c>
      <c r="C47" s="237"/>
      <c r="D47" s="237"/>
    </row>
  </sheetData>
  <mergeCells count="25">
    <mergeCell ref="O2:O4"/>
    <mergeCell ref="P2:P4"/>
    <mergeCell ref="AG2:AG4"/>
    <mergeCell ref="A6:A20"/>
    <mergeCell ref="G2:G4"/>
    <mergeCell ref="H2:H4"/>
    <mergeCell ref="J2:J4"/>
    <mergeCell ref="K2:K4"/>
    <mergeCell ref="L2:L4"/>
    <mergeCell ref="B7:G7"/>
    <mergeCell ref="B6:J6"/>
    <mergeCell ref="AD2:AD3"/>
    <mergeCell ref="B46:D46"/>
    <mergeCell ref="B47:D47"/>
    <mergeCell ref="N2:N4"/>
    <mergeCell ref="M2:M4"/>
    <mergeCell ref="A2:A4"/>
    <mergeCell ref="B2:B4"/>
    <mergeCell ref="C2:C4"/>
    <mergeCell ref="D2:D4"/>
    <mergeCell ref="E2:E4"/>
    <mergeCell ref="F2:F4"/>
    <mergeCell ref="A22:A25"/>
    <mergeCell ref="A27:A38"/>
    <mergeCell ref="B31:B32"/>
  </mergeCells>
  <printOptions horizontalCentered="1"/>
  <pageMargins left="0.70866141732283472" right="0.15748031496062992" top="0.74803149606299213" bottom="0.74803149606299213" header="0.31496062992125984" footer="0.31496062992125984"/>
  <pageSetup paperSize="8" scale="55" orientation="landscape" horizontalDpi="1200" verticalDpi="1200" r:id="rId1"/>
  <headerFooter>
    <oddFooter>&amp;C&amp;P / &amp;N</oddFooter>
  </headerFooter>
  <rowBreaks count="1" manualBreakCount="1">
    <brk id="21" max="16383" man="1"/>
  </rowBreaks>
  <drawing r:id="rId2"/>
</worksheet>
</file>

<file path=xl/worksheets/sheet6.xml><?xml version="1.0" encoding="utf-8"?>
<worksheet xmlns="http://schemas.openxmlformats.org/spreadsheetml/2006/main" xmlns:r="http://schemas.openxmlformats.org/officeDocument/2006/relationships">
  <dimension ref="A1:AH47"/>
  <sheetViews>
    <sheetView view="pageBreakPreview" zoomScale="60" zoomScaleNormal="100" workbookViewId="0">
      <selection activeCell="C23" sqref="C23"/>
    </sheetView>
  </sheetViews>
  <sheetFormatPr defaultRowHeight="15"/>
  <cols>
    <col min="1" max="1" width="21.5703125" style="2" customWidth="1"/>
    <col min="2" max="2" width="38.5703125" style="78" customWidth="1"/>
    <col min="3" max="3" width="34.7109375" style="78" customWidth="1"/>
    <col min="4" max="4" width="17.7109375" style="78" customWidth="1"/>
    <col min="5" max="5" width="13.28515625" style="78" customWidth="1"/>
    <col min="6" max="6" width="17.7109375" style="81" customWidth="1"/>
    <col min="7" max="7" width="20.85546875" style="83" customWidth="1"/>
    <col min="8" max="8" width="23.28515625" style="83" customWidth="1"/>
    <col min="9" max="9" width="18.7109375" style="81" customWidth="1"/>
    <col min="10" max="10" width="17.5703125" style="81" customWidth="1"/>
    <col min="11" max="11" width="20.28515625" style="78" hidden="1" customWidth="1"/>
    <col min="12" max="12" width="15.85546875" style="78" hidden="1" customWidth="1"/>
    <col min="13" max="13" width="23.5703125" style="78" hidden="1" customWidth="1"/>
    <col min="14" max="14" width="15.85546875" style="78" hidden="1" customWidth="1"/>
    <col min="15" max="15" width="18.140625" style="78" hidden="1" customWidth="1"/>
    <col min="16" max="16" width="21.85546875" style="78" hidden="1" customWidth="1"/>
    <col min="17" max="19" width="0" style="78" hidden="1" customWidth="1"/>
    <col min="20" max="20" width="16" style="78" hidden="1" customWidth="1"/>
    <col min="21" max="21" width="14.5703125" style="78" hidden="1" customWidth="1"/>
    <col min="22" max="22" width="16" style="78" hidden="1" customWidth="1"/>
    <col min="23" max="31" width="0" style="78" hidden="1" customWidth="1"/>
    <col min="32" max="32" width="14.85546875" style="78" hidden="1" customWidth="1"/>
    <col min="33" max="33" width="24.7109375" style="78" customWidth="1"/>
    <col min="34" max="34" width="49.28515625" style="78" hidden="1" customWidth="1"/>
    <col min="35" max="16384" width="9.140625" style="78"/>
  </cols>
  <sheetData>
    <row r="1" spans="1:34" ht="15.75" thickBot="1">
      <c r="A1" s="2" t="s">
        <v>261</v>
      </c>
      <c r="B1" s="2"/>
      <c r="C1" s="2"/>
      <c r="D1" s="2"/>
      <c r="E1" s="2"/>
      <c r="F1" s="78"/>
      <c r="G1" s="78"/>
    </row>
    <row r="2" spans="1:34">
      <c r="A2" s="267" t="s">
        <v>137</v>
      </c>
      <c r="B2" s="269" t="s">
        <v>106</v>
      </c>
      <c r="C2" s="269" t="s">
        <v>4</v>
      </c>
      <c r="D2" s="269" t="s">
        <v>108</v>
      </c>
      <c r="E2" s="269" t="s">
        <v>109</v>
      </c>
      <c r="F2" s="269" t="s">
        <v>110</v>
      </c>
      <c r="G2" s="269" t="s">
        <v>162</v>
      </c>
      <c r="H2" s="269" t="s">
        <v>163</v>
      </c>
      <c r="I2" s="195" t="s">
        <v>32</v>
      </c>
      <c r="J2" s="271" t="s">
        <v>113</v>
      </c>
      <c r="K2" s="265" t="s">
        <v>114</v>
      </c>
      <c r="L2" s="265" t="s">
        <v>115</v>
      </c>
      <c r="M2" s="265" t="s">
        <v>116</v>
      </c>
      <c r="N2" s="265" t="s">
        <v>117</v>
      </c>
      <c r="O2" s="265" t="s">
        <v>118</v>
      </c>
      <c r="P2" s="265" t="s">
        <v>118</v>
      </c>
      <c r="Q2" s="196" t="s">
        <v>121</v>
      </c>
      <c r="R2" s="196" t="s">
        <v>122</v>
      </c>
      <c r="S2" s="196" t="s">
        <v>122</v>
      </c>
      <c r="T2" s="196" t="s">
        <v>123</v>
      </c>
      <c r="U2" s="196" t="s">
        <v>124</v>
      </c>
      <c r="V2" s="196" t="s">
        <v>124</v>
      </c>
      <c r="W2" s="196" t="s">
        <v>125</v>
      </c>
      <c r="X2" s="196" t="s">
        <v>126</v>
      </c>
      <c r="Y2" s="196" t="s">
        <v>126</v>
      </c>
      <c r="Z2" s="196" t="s">
        <v>127</v>
      </c>
      <c r="AA2" s="196" t="s">
        <v>128</v>
      </c>
      <c r="AB2" s="196" t="s">
        <v>128</v>
      </c>
      <c r="AC2" s="196" t="s">
        <v>129</v>
      </c>
      <c r="AD2" s="269" t="s">
        <v>130</v>
      </c>
      <c r="AE2" s="196" t="s">
        <v>130</v>
      </c>
      <c r="AF2" s="196" t="s">
        <v>131</v>
      </c>
      <c r="AG2" s="269" t="s">
        <v>165</v>
      </c>
      <c r="AH2" s="196" t="s">
        <v>134</v>
      </c>
    </row>
    <row r="3" spans="1:34" ht="15.75" thickBot="1">
      <c r="A3" s="268"/>
      <c r="B3" s="270"/>
      <c r="C3" s="270" t="s">
        <v>107</v>
      </c>
      <c r="D3" s="270"/>
      <c r="E3" s="270"/>
      <c r="F3" s="270"/>
      <c r="G3" s="270" t="s">
        <v>111</v>
      </c>
      <c r="H3" s="270" t="s">
        <v>111</v>
      </c>
      <c r="I3" s="197" t="s">
        <v>112</v>
      </c>
      <c r="J3" s="272"/>
      <c r="K3" s="266"/>
      <c r="L3" s="266" t="s">
        <v>112</v>
      </c>
      <c r="M3" s="266" t="s">
        <v>112</v>
      </c>
      <c r="N3" s="266" t="s">
        <v>112</v>
      </c>
      <c r="O3" s="266" t="s">
        <v>119</v>
      </c>
      <c r="P3" s="266" t="s">
        <v>120</v>
      </c>
      <c r="Q3" s="198" t="s">
        <v>112</v>
      </c>
      <c r="R3" s="198" t="s">
        <v>119</v>
      </c>
      <c r="S3" s="198" t="s">
        <v>120</v>
      </c>
      <c r="T3" s="198" t="s">
        <v>112</v>
      </c>
      <c r="U3" s="198" t="s">
        <v>119</v>
      </c>
      <c r="V3" s="198" t="s">
        <v>120</v>
      </c>
      <c r="W3" s="198" t="s">
        <v>112</v>
      </c>
      <c r="X3" s="198" t="s">
        <v>119</v>
      </c>
      <c r="Y3" s="198" t="s">
        <v>120</v>
      </c>
      <c r="Z3" s="198" t="s">
        <v>112</v>
      </c>
      <c r="AA3" s="198" t="s">
        <v>119</v>
      </c>
      <c r="AB3" s="198" t="s">
        <v>120</v>
      </c>
      <c r="AC3" s="198" t="s">
        <v>112</v>
      </c>
      <c r="AD3" s="279"/>
      <c r="AE3" s="199" t="s">
        <v>120</v>
      </c>
      <c r="AF3" s="199" t="s">
        <v>132</v>
      </c>
      <c r="AG3" s="270"/>
      <c r="AH3" s="199" t="s">
        <v>136</v>
      </c>
    </row>
    <row r="4" spans="1:34" ht="15.75" thickBot="1">
      <c r="A4" s="268"/>
      <c r="B4" s="270"/>
      <c r="C4" s="270"/>
      <c r="D4" s="270"/>
      <c r="E4" s="270"/>
      <c r="F4" s="270"/>
      <c r="G4" s="270" t="s">
        <v>112</v>
      </c>
      <c r="H4" s="270" t="s">
        <v>112</v>
      </c>
      <c r="I4" s="197"/>
      <c r="J4" s="272"/>
      <c r="K4" s="266"/>
      <c r="L4" s="266"/>
      <c r="M4" s="266"/>
      <c r="N4" s="266"/>
      <c r="O4" s="266"/>
      <c r="P4" s="266"/>
      <c r="AE4" s="199"/>
      <c r="AF4" s="199" t="s">
        <v>133</v>
      </c>
      <c r="AG4" s="270"/>
      <c r="AH4" s="198"/>
    </row>
    <row r="5" spans="1:34">
      <c r="A5" s="162">
        <v>0</v>
      </c>
      <c r="B5" s="166">
        <v>1</v>
      </c>
      <c r="C5" s="166">
        <v>2</v>
      </c>
      <c r="D5" s="166">
        <v>3</v>
      </c>
      <c r="E5" s="166">
        <v>4</v>
      </c>
      <c r="F5" s="166">
        <v>5</v>
      </c>
      <c r="G5" s="166">
        <v>6</v>
      </c>
      <c r="H5" s="166">
        <v>7</v>
      </c>
      <c r="I5" s="166">
        <v>8</v>
      </c>
      <c r="J5" s="166" t="s">
        <v>164</v>
      </c>
      <c r="K5" s="166"/>
      <c r="L5" s="166"/>
      <c r="M5" s="166"/>
      <c r="N5" s="166"/>
      <c r="O5" s="166"/>
      <c r="P5" s="166"/>
      <c r="Q5" s="62"/>
      <c r="R5" s="62"/>
      <c r="S5" s="62"/>
      <c r="T5" s="62"/>
      <c r="U5" s="62"/>
      <c r="V5" s="62"/>
      <c r="W5" s="62"/>
      <c r="X5" s="62"/>
      <c r="Y5" s="62"/>
      <c r="Z5" s="62"/>
      <c r="AA5" s="62"/>
      <c r="AB5" s="62"/>
      <c r="AC5" s="62"/>
      <c r="AD5" s="62"/>
      <c r="AE5" s="166"/>
      <c r="AF5" s="166"/>
      <c r="AG5" s="166"/>
      <c r="AH5" s="167"/>
    </row>
    <row r="6" spans="1:34" s="98" customFormat="1" ht="43.5" customHeight="1">
      <c r="A6" s="264" t="s">
        <v>135</v>
      </c>
      <c r="B6" s="276" t="s">
        <v>135</v>
      </c>
      <c r="C6" s="277"/>
      <c r="D6" s="277"/>
      <c r="E6" s="277"/>
      <c r="F6" s="277"/>
      <c r="G6" s="277"/>
      <c r="H6" s="277"/>
      <c r="I6" s="277"/>
      <c r="J6" s="278"/>
      <c r="K6" s="200"/>
      <c r="L6" s="200"/>
      <c r="M6" s="200"/>
      <c r="N6" s="200"/>
      <c r="O6" s="200"/>
      <c r="P6" s="200"/>
      <c r="Q6" s="200"/>
      <c r="R6" s="200"/>
      <c r="S6" s="200"/>
      <c r="T6" s="200"/>
      <c r="U6" s="200"/>
      <c r="V6" s="200"/>
      <c r="W6" s="200"/>
      <c r="X6" s="200"/>
      <c r="Y6" s="200"/>
      <c r="Z6" s="200"/>
      <c r="AA6" s="200"/>
      <c r="AB6" s="200"/>
      <c r="AC6" s="200"/>
      <c r="AD6" s="200"/>
      <c r="AE6" s="200"/>
      <c r="AF6" s="200"/>
      <c r="AG6" s="200"/>
    </row>
    <row r="7" spans="1:34" s="98" customFormat="1" ht="71.25" customHeight="1">
      <c r="A7" s="264"/>
      <c r="B7" s="273" t="s">
        <v>195</v>
      </c>
      <c r="C7" s="274"/>
      <c r="D7" s="274"/>
      <c r="E7" s="274"/>
      <c r="F7" s="274"/>
      <c r="G7" s="275"/>
      <c r="H7" s="126">
        <f>H8+H13</f>
        <v>174400</v>
      </c>
      <c r="I7" s="126">
        <f>I8+I13</f>
        <v>8000</v>
      </c>
      <c r="J7" s="126">
        <f>H7+I7</f>
        <v>182400</v>
      </c>
      <c r="K7" s="97"/>
      <c r="L7" s="97"/>
      <c r="M7" s="97"/>
      <c r="N7" s="97"/>
      <c r="O7" s="97"/>
      <c r="P7" s="97"/>
      <c r="Q7" s="97"/>
      <c r="R7" s="97"/>
      <c r="S7" s="97"/>
      <c r="T7" s="97"/>
      <c r="U7" s="97"/>
      <c r="V7" s="97"/>
      <c r="W7" s="97"/>
      <c r="X7" s="97"/>
      <c r="Y7" s="97"/>
      <c r="Z7" s="97"/>
      <c r="AA7" s="97"/>
      <c r="AB7" s="97"/>
      <c r="AC7" s="97"/>
      <c r="AD7" s="97"/>
      <c r="AE7" s="97"/>
      <c r="AF7" s="97"/>
      <c r="AG7" s="124"/>
    </row>
    <row r="8" spans="1:34" s="98" customFormat="1" ht="47.25" customHeight="1">
      <c r="A8" s="264"/>
      <c r="B8" s="185" t="s">
        <v>81</v>
      </c>
      <c r="C8" s="127"/>
      <c r="D8" s="127"/>
      <c r="E8" s="127"/>
      <c r="F8" s="125"/>
      <c r="G8" s="126"/>
      <c r="H8" s="126">
        <f>H9+H10+H11+H12</f>
        <v>134400</v>
      </c>
      <c r="I8" s="126"/>
      <c r="J8" s="126">
        <f t="shared" ref="J8:J42" si="0">H8+I8</f>
        <v>134400</v>
      </c>
      <c r="K8" s="92"/>
      <c r="L8" s="92"/>
      <c r="M8" s="92"/>
      <c r="N8" s="92"/>
      <c r="O8" s="92"/>
      <c r="P8" s="92"/>
      <c r="Q8" s="92"/>
      <c r="R8" s="92"/>
      <c r="S8" s="92"/>
      <c r="T8" s="92"/>
      <c r="U8" s="92"/>
      <c r="V8" s="92"/>
      <c r="W8" s="92"/>
      <c r="X8" s="92"/>
      <c r="Y8" s="92"/>
      <c r="Z8" s="92"/>
      <c r="AA8" s="92"/>
      <c r="AB8" s="92"/>
      <c r="AC8" s="92"/>
      <c r="AD8" s="92"/>
      <c r="AE8" s="92"/>
      <c r="AF8" s="92"/>
      <c r="AG8" s="92"/>
    </row>
    <row r="9" spans="1:34" s="98" customFormat="1">
      <c r="A9" s="264"/>
      <c r="B9" s="169" t="s">
        <v>192</v>
      </c>
      <c r="C9" s="170" t="s">
        <v>209</v>
      </c>
      <c r="D9" s="171" t="s">
        <v>140</v>
      </c>
      <c r="E9" s="172" t="s">
        <v>59</v>
      </c>
      <c r="F9" s="173">
        <f>4*10*24</f>
        <v>960</v>
      </c>
      <c r="G9" s="174">
        <v>85</v>
      </c>
      <c r="H9" s="174">
        <f>F9*G9</f>
        <v>81600</v>
      </c>
      <c r="I9" s="126">
        <f>H9*0%</f>
        <v>0</v>
      </c>
      <c r="J9" s="126">
        <f t="shared" si="0"/>
        <v>81600</v>
      </c>
      <c r="K9" s="92"/>
      <c r="L9" s="92"/>
      <c r="M9" s="92"/>
      <c r="N9" s="92"/>
      <c r="O9" s="92"/>
      <c r="P9" s="92"/>
      <c r="Q9" s="92"/>
      <c r="R9" s="92"/>
      <c r="S9" s="92"/>
      <c r="T9" s="92"/>
      <c r="U9" s="92"/>
      <c r="V9" s="92"/>
      <c r="W9" s="92"/>
      <c r="X9" s="92"/>
      <c r="Y9" s="92"/>
      <c r="Z9" s="92"/>
      <c r="AA9" s="92"/>
      <c r="AB9" s="92"/>
      <c r="AC9" s="92"/>
      <c r="AD9" s="92"/>
      <c r="AE9" s="92"/>
      <c r="AF9" s="92"/>
      <c r="AG9" s="92"/>
    </row>
    <row r="10" spans="1:34" s="98" customFormat="1">
      <c r="A10" s="264"/>
      <c r="B10" s="169" t="s">
        <v>190</v>
      </c>
      <c r="C10" s="170" t="s">
        <v>207</v>
      </c>
      <c r="D10" s="171"/>
      <c r="E10" s="172" t="s">
        <v>59</v>
      </c>
      <c r="F10" s="173">
        <f>2*10*24</f>
        <v>480</v>
      </c>
      <c r="G10" s="174">
        <v>85</v>
      </c>
      <c r="H10" s="174">
        <f>F10*G10</f>
        <v>40800</v>
      </c>
      <c r="I10" s="126">
        <f>H10*0%</f>
        <v>0</v>
      </c>
      <c r="J10" s="126">
        <f t="shared" si="0"/>
        <v>40800</v>
      </c>
      <c r="K10" s="92"/>
      <c r="L10" s="92"/>
      <c r="M10" s="92"/>
      <c r="N10" s="92"/>
      <c r="O10" s="92"/>
      <c r="P10" s="92"/>
      <c r="Q10" s="92"/>
      <c r="R10" s="92"/>
      <c r="S10" s="92"/>
      <c r="T10" s="92"/>
      <c r="U10" s="92"/>
      <c r="V10" s="92"/>
      <c r="W10" s="92"/>
      <c r="X10" s="92"/>
      <c r="Y10" s="92"/>
      <c r="Z10" s="92"/>
      <c r="AA10" s="92"/>
      <c r="AB10" s="92"/>
      <c r="AC10" s="92"/>
      <c r="AD10" s="92"/>
      <c r="AE10" s="92"/>
      <c r="AF10" s="92"/>
      <c r="AG10" s="92"/>
    </row>
    <row r="11" spans="1:34" s="98" customFormat="1">
      <c r="A11" s="264"/>
      <c r="B11" s="169" t="s">
        <v>191</v>
      </c>
      <c r="C11" s="170" t="s">
        <v>210</v>
      </c>
      <c r="D11" s="175"/>
      <c r="E11" s="172" t="s">
        <v>59</v>
      </c>
      <c r="F11" s="173">
        <f>2*5*24</f>
        <v>240</v>
      </c>
      <c r="G11" s="174">
        <v>50</v>
      </c>
      <c r="H11" s="174">
        <f>F11*G11</f>
        <v>12000</v>
      </c>
      <c r="I11" s="126">
        <f>H11*0%</f>
        <v>0</v>
      </c>
      <c r="J11" s="126">
        <f t="shared" si="0"/>
        <v>12000</v>
      </c>
      <c r="K11" s="92"/>
      <c r="L11" s="92"/>
      <c r="M11" s="92"/>
      <c r="N11" s="92"/>
      <c r="O11" s="92"/>
      <c r="P11" s="92"/>
      <c r="Q11" s="92"/>
      <c r="R11" s="92"/>
      <c r="S11" s="92"/>
      <c r="T11" s="92"/>
      <c r="U11" s="92"/>
      <c r="V11" s="92"/>
      <c r="W11" s="92"/>
      <c r="X11" s="92"/>
      <c r="Y11" s="92"/>
      <c r="Z11" s="92"/>
      <c r="AA11" s="92"/>
      <c r="AB11" s="92"/>
      <c r="AC11" s="92"/>
      <c r="AD11" s="92"/>
      <c r="AE11" s="92"/>
      <c r="AF11" s="92"/>
      <c r="AG11" s="92"/>
    </row>
    <row r="12" spans="1:34" s="98" customFormat="1">
      <c r="A12" s="264"/>
      <c r="B12" s="169"/>
      <c r="C12" s="170"/>
      <c r="D12" s="175"/>
      <c r="E12" s="172"/>
      <c r="F12" s="173"/>
      <c r="G12" s="174"/>
      <c r="H12" s="174"/>
      <c r="I12" s="126"/>
      <c r="J12" s="126"/>
      <c r="K12" s="92"/>
      <c r="L12" s="92"/>
      <c r="M12" s="92"/>
      <c r="N12" s="92"/>
      <c r="O12" s="92"/>
      <c r="P12" s="92"/>
      <c r="Q12" s="92"/>
      <c r="R12" s="92"/>
      <c r="S12" s="92"/>
      <c r="T12" s="92"/>
      <c r="U12" s="92"/>
      <c r="V12" s="92"/>
      <c r="W12" s="92"/>
      <c r="X12" s="92"/>
      <c r="Y12" s="92"/>
      <c r="Z12" s="92"/>
      <c r="AA12" s="92"/>
      <c r="AB12" s="92"/>
      <c r="AC12" s="92"/>
      <c r="AD12" s="92"/>
      <c r="AE12" s="92"/>
      <c r="AF12" s="92"/>
      <c r="AG12" s="92"/>
    </row>
    <row r="13" spans="1:34" s="98" customFormat="1" ht="30">
      <c r="A13" s="264"/>
      <c r="B13" s="194" t="s">
        <v>101</v>
      </c>
      <c r="C13" s="194" t="s">
        <v>172</v>
      </c>
      <c r="D13" s="127"/>
      <c r="E13" s="127" t="s">
        <v>3</v>
      </c>
      <c r="F13" s="125">
        <v>1</v>
      </c>
      <c r="G13" s="126">
        <v>40000</v>
      </c>
      <c r="H13" s="126">
        <f>F13*G13</f>
        <v>40000</v>
      </c>
      <c r="I13" s="126">
        <f>H13*0.2</f>
        <v>8000</v>
      </c>
      <c r="J13" s="126">
        <f t="shared" si="0"/>
        <v>48000</v>
      </c>
      <c r="K13" s="92"/>
      <c r="L13" s="92"/>
      <c r="M13" s="92"/>
      <c r="N13" s="92"/>
      <c r="O13" s="92"/>
      <c r="P13" s="92"/>
      <c r="Q13" s="92"/>
      <c r="R13" s="92"/>
      <c r="S13" s="92"/>
      <c r="T13" s="92"/>
      <c r="U13" s="92"/>
      <c r="V13" s="92"/>
      <c r="W13" s="92"/>
      <c r="X13" s="92"/>
      <c r="Y13" s="92"/>
      <c r="Z13" s="92"/>
      <c r="AA13" s="92"/>
      <c r="AB13" s="92"/>
      <c r="AC13" s="92"/>
      <c r="AD13" s="92"/>
      <c r="AE13" s="92"/>
      <c r="AF13" s="92"/>
      <c r="AG13" s="92"/>
    </row>
    <row r="14" spans="1:34" s="98" customFormat="1" ht="64.5" customHeight="1">
      <c r="A14" s="264"/>
      <c r="B14" s="176" t="s">
        <v>232</v>
      </c>
      <c r="C14" s="127"/>
      <c r="D14" s="127"/>
      <c r="E14" s="127"/>
      <c r="F14" s="125"/>
      <c r="G14" s="126"/>
      <c r="H14" s="126">
        <f>H15</f>
        <v>10000</v>
      </c>
      <c r="I14" s="126">
        <f>I15</f>
        <v>2000</v>
      </c>
      <c r="J14" s="126">
        <f t="shared" si="0"/>
        <v>12000</v>
      </c>
      <c r="K14" s="97"/>
      <c r="L14" s="97"/>
      <c r="M14" s="97"/>
      <c r="N14" s="97"/>
      <c r="O14" s="97"/>
      <c r="P14" s="97"/>
      <c r="Q14" s="97"/>
      <c r="R14" s="97"/>
      <c r="S14" s="97"/>
      <c r="T14" s="97"/>
      <c r="U14" s="97"/>
      <c r="V14" s="97"/>
      <c r="W14" s="97"/>
      <c r="X14" s="97"/>
      <c r="Y14" s="97"/>
      <c r="Z14" s="97"/>
      <c r="AA14" s="97"/>
      <c r="AB14" s="97"/>
      <c r="AC14" s="97"/>
      <c r="AD14" s="97"/>
      <c r="AE14" s="97"/>
      <c r="AF14" s="97"/>
      <c r="AG14" s="97"/>
    </row>
    <row r="15" spans="1:34" s="98" customFormat="1" ht="76.5" customHeight="1">
      <c r="A15" s="264"/>
      <c r="B15" s="69" t="s">
        <v>234</v>
      </c>
      <c r="C15" s="95" t="s">
        <v>240</v>
      </c>
      <c r="D15" s="127"/>
      <c r="E15" s="127" t="s">
        <v>3</v>
      </c>
      <c r="F15" s="125">
        <v>1</v>
      </c>
      <c r="G15" s="126">
        <v>10000</v>
      </c>
      <c r="H15" s="174">
        <f>F15*G15</f>
        <v>10000</v>
      </c>
      <c r="I15" s="126">
        <f>H15*0.2</f>
        <v>2000</v>
      </c>
      <c r="J15" s="126">
        <f t="shared" si="0"/>
        <v>12000</v>
      </c>
      <c r="K15" s="92"/>
      <c r="L15" s="92"/>
      <c r="M15" s="92"/>
      <c r="N15" s="92"/>
      <c r="O15" s="92"/>
      <c r="P15" s="92"/>
      <c r="Q15" s="92"/>
      <c r="R15" s="92"/>
      <c r="S15" s="92"/>
      <c r="T15" s="92"/>
      <c r="U15" s="92"/>
      <c r="V15" s="92"/>
      <c r="W15" s="92"/>
      <c r="X15" s="92"/>
      <c r="Y15" s="92"/>
      <c r="Z15" s="92"/>
      <c r="AA15" s="92"/>
      <c r="AB15" s="92"/>
      <c r="AC15" s="92"/>
      <c r="AD15" s="92"/>
      <c r="AE15" s="92"/>
      <c r="AF15" s="92"/>
      <c r="AG15" s="92"/>
    </row>
    <row r="16" spans="1:34" s="98" customFormat="1" ht="64.5" customHeight="1">
      <c r="A16" s="264"/>
      <c r="B16" s="178" t="s">
        <v>84</v>
      </c>
      <c r="C16" s="178" t="s">
        <v>241</v>
      </c>
      <c r="D16" s="127"/>
      <c r="E16" s="127" t="s">
        <v>3</v>
      </c>
      <c r="F16" s="125">
        <v>1</v>
      </c>
      <c r="G16" s="126">
        <v>400</v>
      </c>
      <c r="H16" s="174">
        <f>F16*G16</f>
        <v>400</v>
      </c>
      <c r="I16" s="174">
        <f>H16*0.2</f>
        <v>80</v>
      </c>
      <c r="J16" s="126">
        <f t="shared" si="0"/>
        <v>480</v>
      </c>
      <c r="K16" s="97"/>
      <c r="L16" s="97"/>
      <c r="M16" s="97"/>
      <c r="N16" s="97"/>
      <c r="O16" s="97"/>
      <c r="P16" s="97"/>
      <c r="Q16" s="97"/>
      <c r="R16" s="97"/>
      <c r="S16" s="97"/>
      <c r="T16" s="97"/>
      <c r="U16" s="97"/>
      <c r="V16" s="97"/>
      <c r="W16" s="97"/>
      <c r="X16" s="97"/>
      <c r="Y16" s="97"/>
      <c r="Z16" s="97"/>
      <c r="AA16" s="97"/>
      <c r="AB16" s="97"/>
      <c r="AC16" s="97"/>
      <c r="AD16" s="97"/>
      <c r="AE16" s="97"/>
      <c r="AF16" s="97"/>
      <c r="AG16" s="97"/>
    </row>
    <row r="17" spans="1:33" s="98" customFormat="1" ht="75" customHeight="1">
      <c r="A17" s="264"/>
      <c r="B17" s="180" t="s">
        <v>233</v>
      </c>
      <c r="C17" s="122"/>
      <c r="D17" s="122"/>
      <c r="E17" s="122"/>
      <c r="F17" s="122"/>
      <c r="G17" s="123"/>
      <c r="H17" s="174">
        <f>H18</f>
        <v>12000</v>
      </c>
      <c r="I17" s="174">
        <f>I18</f>
        <v>2400</v>
      </c>
      <c r="J17" s="174">
        <f>J18</f>
        <v>14400</v>
      </c>
      <c r="K17" s="97"/>
      <c r="L17" s="97"/>
      <c r="M17" s="97"/>
      <c r="N17" s="97"/>
      <c r="O17" s="97"/>
      <c r="P17" s="97"/>
      <c r="Q17" s="97"/>
      <c r="R17" s="97"/>
      <c r="S17" s="97"/>
      <c r="T17" s="97"/>
      <c r="U17" s="97"/>
      <c r="V17" s="97"/>
      <c r="W17" s="97"/>
      <c r="X17" s="97"/>
      <c r="Y17" s="97"/>
      <c r="Z17" s="97"/>
      <c r="AA17" s="97"/>
      <c r="AB17" s="97"/>
      <c r="AC17" s="97"/>
      <c r="AD17" s="97"/>
      <c r="AE17" s="97"/>
      <c r="AF17" s="97"/>
      <c r="AG17" s="97"/>
    </row>
    <row r="18" spans="1:33" s="98" customFormat="1" ht="63" customHeight="1">
      <c r="A18" s="264"/>
      <c r="B18" s="193"/>
      <c r="C18" s="127" t="s">
        <v>160</v>
      </c>
      <c r="D18" s="127"/>
      <c r="E18" s="127" t="s">
        <v>58</v>
      </c>
      <c r="F18" s="125">
        <v>12</v>
      </c>
      <c r="G18" s="126">
        <v>1000</v>
      </c>
      <c r="H18" s="126">
        <f>F18*G18</f>
        <v>12000</v>
      </c>
      <c r="I18" s="126">
        <f>H18*0.2</f>
        <v>2400</v>
      </c>
      <c r="J18" s="126">
        <f t="shared" si="0"/>
        <v>14400</v>
      </c>
      <c r="K18" s="92"/>
      <c r="L18" s="92"/>
      <c r="M18" s="92"/>
      <c r="N18" s="92"/>
      <c r="O18" s="92"/>
      <c r="P18" s="92"/>
      <c r="Q18" s="92"/>
      <c r="R18" s="92"/>
      <c r="S18" s="92"/>
      <c r="T18" s="92"/>
      <c r="U18" s="92"/>
      <c r="V18" s="92"/>
      <c r="W18" s="92"/>
      <c r="X18" s="92"/>
      <c r="Y18" s="92"/>
      <c r="Z18" s="92"/>
      <c r="AA18" s="92"/>
      <c r="AB18" s="92"/>
      <c r="AC18" s="92"/>
      <c r="AD18" s="92"/>
      <c r="AE18" s="92"/>
      <c r="AF18" s="92"/>
      <c r="AG18" s="92"/>
    </row>
    <row r="19" spans="1:33" s="98" customFormat="1" ht="36" customHeight="1">
      <c r="A19" s="264"/>
      <c r="B19" s="168" t="s">
        <v>82</v>
      </c>
      <c r="C19" s="172" t="s">
        <v>161</v>
      </c>
      <c r="D19" s="127"/>
      <c r="E19" s="127" t="s">
        <v>58</v>
      </c>
      <c r="F19" s="125">
        <v>12</v>
      </c>
      <c r="G19" s="126">
        <v>1000</v>
      </c>
      <c r="H19" s="126">
        <f>F19*G19</f>
        <v>12000</v>
      </c>
      <c r="I19" s="174">
        <f>H19*0.2</f>
        <v>2400</v>
      </c>
      <c r="J19" s="126">
        <f t="shared" si="0"/>
        <v>14400</v>
      </c>
      <c r="K19" s="97"/>
      <c r="L19" s="97"/>
      <c r="M19" s="97"/>
      <c r="N19" s="97"/>
      <c r="O19" s="97"/>
      <c r="P19" s="97"/>
      <c r="Q19" s="97"/>
      <c r="R19" s="97"/>
      <c r="S19" s="97"/>
      <c r="T19" s="97"/>
      <c r="U19" s="97"/>
      <c r="V19" s="97"/>
      <c r="W19" s="97"/>
      <c r="X19" s="97"/>
      <c r="Y19" s="97"/>
      <c r="Z19" s="97"/>
      <c r="AA19" s="97"/>
      <c r="AB19" s="97"/>
      <c r="AC19" s="97"/>
      <c r="AD19" s="97"/>
      <c r="AE19" s="97"/>
      <c r="AF19" s="97"/>
      <c r="AG19" s="97"/>
    </row>
    <row r="20" spans="1:33" s="98" customFormat="1" ht="36" customHeight="1">
      <c r="A20" s="264"/>
      <c r="B20" s="181" t="s">
        <v>142</v>
      </c>
      <c r="C20" s="127"/>
      <c r="D20" s="127"/>
      <c r="E20" s="127"/>
      <c r="F20" s="125"/>
      <c r="G20" s="126"/>
      <c r="H20" s="126"/>
      <c r="I20" s="126"/>
      <c r="J20" s="126">
        <f t="shared" si="0"/>
        <v>0</v>
      </c>
      <c r="K20" s="92"/>
      <c r="L20" s="92"/>
      <c r="M20" s="92"/>
      <c r="N20" s="92"/>
      <c r="O20" s="92"/>
      <c r="P20" s="92"/>
      <c r="Q20" s="92"/>
      <c r="R20" s="92"/>
      <c r="S20" s="92"/>
      <c r="T20" s="92"/>
      <c r="U20" s="92"/>
      <c r="V20" s="92"/>
      <c r="W20" s="92"/>
      <c r="X20" s="92"/>
      <c r="Y20" s="92"/>
      <c r="Z20" s="92"/>
      <c r="AA20" s="92"/>
      <c r="AB20" s="92"/>
      <c r="AC20" s="92"/>
      <c r="AD20" s="92"/>
      <c r="AE20" s="92"/>
      <c r="AF20" s="92"/>
      <c r="AG20" s="92"/>
    </row>
    <row r="21" spans="1:33" s="98" customFormat="1" ht="36" customHeight="1">
      <c r="A21" s="150" t="s">
        <v>159</v>
      </c>
      <c r="B21" s="181"/>
      <c r="C21" s="127"/>
      <c r="D21" s="127"/>
      <c r="E21" s="127"/>
      <c r="F21" s="125"/>
      <c r="G21" s="126"/>
      <c r="H21" s="182">
        <f>H19+H18+H16+H14+H7</f>
        <v>208800</v>
      </c>
      <c r="I21" s="182">
        <f>I19+I18+I16+I14+I7</f>
        <v>14880</v>
      </c>
      <c r="J21" s="182">
        <f>J19+J18+J16+J14+J7</f>
        <v>223680</v>
      </c>
      <c r="K21" s="183"/>
      <c r="L21" s="183"/>
      <c r="M21" s="183"/>
      <c r="N21" s="183"/>
      <c r="O21" s="183"/>
      <c r="P21" s="183"/>
      <c r="Q21" s="183"/>
      <c r="R21" s="183"/>
      <c r="S21" s="183"/>
      <c r="T21" s="183"/>
      <c r="U21" s="183"/>
      <c r="V21" s="183"/>
      <c r="W21" s="183"/>
      <c r="X21" s="183"/>
      <c r="Y21" s="183"/>
      <c r="Z21" s="183"/>
      <c r="AA21" s="183"/>
      <c r="AB21" s="183"/>
      <c r="AC21" s="183"/>
      <c r="AD21" s="183"/>
      <c r="AE21" s="183"/>
      <c r="AF21" s="183"/>
      <c r="AG21" s="183"/>
    </row>
    <row r="22" spans="1:33" s="98" customFormat="1" ht="30">
      <c r="A22" s="263" t="s">
        <v>141</v>
      </c>
      <c r="B22" s="201" t="s">
        <v>145</v>
      </c>
      <c r="C22" s="127"/>
      <c r="D22" s="127"/>
      <c r="E22" s="127"/>
      <c r="F22" s="127"/>
      <c r="G22" s="127"/>
      <c r="H22" s="202">
        <f>H23</f>
        <v>168000</v>
      </c>
      <c r="I22" s="202">
        <f>I23</f>
        <v>33600</v>
      </c>
      <c r="J22" s="202">
        <f t="shared" si="0"/>
        <v>201600</v>
      </c>
      <c r="K22" s="92"/>
      <c r="L22" s="92"/>
      <c r="M22" s="92"/>
      <c r="N22" s="92"/>
      <c r="O22" s="92"/>
      <c r="P22" s="92"/>
      <c r="Q22" s="92"/>
      <c r="R22" s="92"/>
      <c r="S22" s="92"/>
      <c r="T22" s="92"/>
      <c r="U22" s="92"/>
      <c r="V22" s="92"/>
      <c r="W22" s="92"/>
      <c r="X22" s="92"/>
      <c r="Y22" s="92"/>
      <c r="Z22" s="92"/>
      <c r="AA22" s="92"/>
      <c r="AB22" s="92"/>
      <c r="AC22" s="92"/>
      <c r="AD22" s="92"/>
      <c r="AE22" s="92"/>
      <c r="AF22" s="92"/>
      <c r="AG22" s="92"/>
    </row>
    <row r="23" spans="1:33" s="98" customFormat="1" ht="135">
      <c r="A23" s="263"/>
      <c r="B23" s="185" t="s">
        <v>80</v>
      </c>
      <c r="C23" s="186" t="s">
        <v>144</v>
      </c>
      <c r="D23" s="92"/>
      <c r="E23" s="92" t="s">
        <v>5</v>
      </c>
      <c r="F23" s="125">
        <v>2</v>
      </c>
      <c r="G23" s="126">
        <v>84000</v>
      </c>
      <c r="H23" s="126">
        <f>F23*G23</f>
        <v>168000</v>
      </c>
      <c r="I23" s="128">
        <f>H23*0.2</f>
        <v>33600</v>
      </c>
      <c r="J23" s="126">
        <f t="shared" si="0"/>
        <v>201600</v>
      </c>
      <c r="K23" s="92"/>
      <c r="L23" s="92"/>
      <c r="M23" s="92"/>
      <c r="N23" s="92"/>
      <c r="O23" s="92"/>
      <c r="P23" s="92"/>
      <c r="Q23" s="92"/>
      <c r="R23" s="92"/>
      <c r="S23" s="92"/>
      <c r="T23" s="92"/>
      <c r="U23" s="92"/>
      <c r="V23" s="92"/>
      <c r="W23" s="92"/>
      <c r="X23" s="92"/>
      <c r="Y23" s="92"/>
      <c r="Z23" s="92"/>
      <c r="AA23" s="92"/>
      <c r="AB23" s="92"/>
      <c r="AC23" s="92"/>
      <c r="AD23" s="92"/>
      <c r="AE23" s="92"/>
      <c r="AF23" s="92"/>
      <c r="AG23" s="92"/>
    </row>
    <row r="24" spans="1:33" s="98" customFormat="1" ht="30">
      <c r="A24" s="263"/>
      <c r="B24" s="201" t="s">
        <v>154</v>
      </c>
      <c r="C24" s="127"/>
      <c r="D24" s="127"/>
      <c r="E24" s="127"/>
      <c r="F24" s="127"/>
      <c r="G24" s="127"/>
      <c r="H24" s="202">
        <f>H25</f>
        <v>50000</v>
      </c>
      <c r="I24" s="202">
        <f>I25</f>
        <v>0</v>
      </c>
      <c r="J24" s="202">
        <f t="shared" si="0"/>
        <v>50000</v>
      </c>
      <c r="K24" s="92"/>
      <c r="L24" s="92"/>
      <c r="M24" s="92"/>
      <c r="N24" s="92"/>
      <c r="O24" s="92"/>
      <c r="P24" s="92"/>
      <c r="Q24" s="92"/>
      <c r="R24" s="92"/>
      <c r="S24" s="92"/>
      <c r="T24" s="92"/>
      <c r="U24" s="92"/>
      <c r="V24" s="92"/>
      <c r="W24" s="92"/>
      <c r="X24" s="92"/>
      <c r="Y24" s="92"/>
      <c r="Z24" s="92"/>
      <c r="AA24" s="92"/>
      <c r="AB24" s="92"/>
      <c r="AC24" s="92"/>
      <c r="AD24" s="92"/>
      <c r="AE24" s="92"/>
      <c r="AF24" s="92"/>
      <c r="AG24" s="92"/>
    </row>
    <row r="25" spans="1:33" s="98" customFormat="1" ht="45">
      <c r="A25" s="263"/>
      <c r="B25" s="189" t="s">
        <v>80</v>
      </c>
      <c r="C25" s="170" t="s">
        <v>173</v>
      </c>
      <c r="D25" s="127"/>
      <c r="E25" s="127" t="s">
        <v>3</v>
      </c>
      <c r="F25" s="125">
        <v>1</v>
      </c>
      <c r="G25" s="126">
        <v>50000</v>
      </c>
      <c r="H25" s="126">
        <f>F25*G25</f>
        <v>50000</v>
      </c>
      <c r="I25" s="126"/>
      <c r="J25" s="126">
        <f t="shared" si="0"/>
        <v>50000</v>
      </c>
      <c r="K25" s="92"/>
      <c r="L25" s="92"/>
      <c r="M25" s="92"/>
      <c r="N25" s="92"/>
      <c r="O25" s="92"/>
      <c r="P25" s="92"/>
      <c r="Q25" s="92"/>
      <c r="R25" s="92"/>
      <c r="S25" s="92"/>
      <c r="T25" s="92"/>
      <c r="U25" s="92"/>
      <c r="V25" s="92"/>
      <c r="W25" s="92"/>
      <c r="X25" s="92"/>
      <c r="Y25" s="92"/>
      <c r="Z25" s="92"/>
      <c r="AA25" s="92"/>
      <c r="AB25" s="92"/>
      <c r="AC25" s="92"/>
      <c r="AD25" s="92"/>
      <c r="AE25" s="92"/>
      <c r="AF25" s="92"/>
      <c r="AG25" s="92"/>
    </row>
    <row r="26" spans="1:33" s="98" customFormat="1">
      <c r="A26" s="151" t="s">
        <v>155</v>
      </c>
      <c r="B26" s="189"/>
      <c r="C26" s="170"/>
      <c r="D26" s="127"/>
      <c r="E26" s="127"/>
      <c r="F26" s="125"/>
      <c r="G26" s="126"/>
      <c r="H26" s="126">
        <f>H24+H22</f>
        <v>218000</v>
      </c>
      <c r="I26" s="126">
        <f>I24+I22</f>
        <v>33600</v>
      </c>
      <c r="J26" s="182">
        <f t="shared" si="0"/>
        <v>251600</v>
      </c>
      <c r="K26" s="183"/>
      <c r="L26" s="183"/>
      <c r="M26" s="183"/>
      <c r="N26" s="183"/>
      <c r="O26" s="183"/>
      <c r="P26" s="183"/>
      <c r="Q26" s="183"/>
      <c r="R26" s="183"/>
      <c r="S26" s="183"/>
      <c r="T26" s="183"/>
      <c r="U26" s="183"/>
      <c r="V26" s="183"/>
      <c r="W26" s="183"/>
      <c r="X26" s="183"/>
      <c r="Y26" s="183"/>
      <c r="Z26" s="183"/>
      <c r="AA26" s="183"/>
      <c r="AB26" s="183"/>
      <c r="AC26" s="183"/>
      <c r="AD26" s="183"/>
      <c r="AE26" s="183"/>
      <c r="AF26" s="183"/>
      <c r="AG26" s="183"/>
    </row>
    <row r="27" spans="1:33" s="98" customFormat="1">
      <c r="A27" s="239" t="s">
        <v>143</v>
      </c>
      <c r="B27" s="201" t="s">
        <v>148</v>
      </c>
      <c r="C27" s="127"/>
      <c r="D27" s="127"/>
      <c r="E27" s="127"/>
      <c r="F27" s="127"/>
      <c r="G27" s="127"/>
      <c r="H27" s="202">
        <f>H28+H30</f>
        <v>298000</v>
      </c>
      <c r="I27" s="202">
        <f>I28+I30</f>
        <v>40000</v>
      </c>
      <c r="J27" s="202">
        <f t="shared" si="0"/>
        <v>338000</v>
      </c>
      <c r="K27" s="92"/>
      <c r="L27" s="92"/>
      <c r="M27" s="92"/>
      <c r="N27" s="92"/>
      <c r="O27" s="92"/>
      <c r="P27" s="92"/>
      <c r="Q27" s="92"/>
      <c r="R27" s="92"/>
      <c r="S27" s="92"/>
      <c r="T27" s="92"/>
      <c r="U27" s="92"/>
      <c r="V27" s="92"/>
      <c r="W27" s="92"/>
      <c r="X27" s="92"/>
      <c r="Y27" s="92"/>
      <c r="Z27" s="92"/>
      <c r="AA27" s="92"/>
      <c r="AB27" s="92"/>
      <c r="AC27" s="92"/>
      <c r="AD27" s="92"/>
      <c r="AE27" s="92"/>
      <c r="AF27" s="92"/>
      <c r="AG27" s="92"/>
    </row>
    <row r="28" spans="1:33" s="98" customFormat="1">
      <c r="A28" s="240"/>
      <c r="B28" s="127" t="s">
        <v>71</v>
      </c>
      <c r="C28" s="127"/>
      <c r="D28" s="127"/>
      <c r="E28" s="127"/>
      <c r="F28" s="125"/>
      <c r="G28" s="126"/>
      <c r="H28" s="126">
        <f>H29</f>
        <v>200000</v>
      </c>
      <c r="I28" s="128">
        <f>H28*0.2</f>
        <v>40000</v>
      </c>
      <c r="J28" s="126">
        <f t="shared" si="0"/>
        <v>240000</v>
      </c>
      <c r="K28" s="92"/>
      <c r="L28" s="92"/>
      <c r="M28" s="92"/>
      <c r="N28" s="92"/>
      <c r="O28" s="92"/>
      <c r="P28" s="92"/>
      <c r="Q28" s="92"/>
      <c r="R28" s="92"/>
      <c r="S28" s="92"/>
      <c r="T28" s="92"/>
      <c r="U28" s="92"/>
      <c r="V28" s="92"/>
      <c r="W28" s="92"/>
      <c r="X28" s="92"/>
      <c r="Y28" s="92"/>
      <c r="Z28" s="92"/>
      <c r="AA28" s="92"/>
      <c r="AB28" s="92"/>
      <c r="AC28" s="92"/>
      <c r="AD28" s="92"/>
      <c r="AE28" s="92"/>
      <c r="AF28" s="92"/>
      <c r="AG28" s="92"/>
    </row>
    <row r="29" spans="1:33" s="98" customFormat="1" ht="30">
      <c r="A29" s="240"/>
      <c r="B29" s="127" t="s">
        <v>74</v>
      </c>
      <c r="C29" s="172" t="s">
        <v>147</v>
      </c>
      <c r="D29" s="127"/>
      <c r="E29" s="127" t="s">
        <v>146</v>
      </c>
      <c r="F29" s="125">
        <v>1</v>
      </c>
      <c r="G29" s="126">
        <v>200000</v>
      </c>
      <c r="H29" s="126">
        <f>F29*G29</f>
        <v>200000</v>
      </c>
      <c r="I29" s="128">
        <f>H29*0.2</f>
        <v>40000</v>
      </c>
      <c r="J29" s="126">
        <f t="shared" si="0"/>
        <v>240000</v>
      </c>
      <c r="K29" s="92"/>
      <c r="L29" s="92"/>
      <c r="M29" s="92"/>
      <c r="N29" s="92"/>
      <c r="O29" s="92"/>
      <c r="P29" s="92"/>
      <c r="Q29" s="92"/>
      <c r="R29" s="92"/>
      <c r="S29" s="92"/>
      <c r="T29" s="92"/>
      <c r="U29" s="92"/>
      <c r="V29" s="92"/>
      <c r="W29" s="92"/>
      <c r="X29" s="92"/>
      <c r="Y29" s="92"/>
      <c r="Z29" s="92"/>
      <c r="AA29" s="92"/>
      <c r="AB29" s="92"/>
      <c r="AC29" s="92"/>
      <c r="AD29" s="92"/>
      <c r="AE29" s="92"/>
      <c r="AF29" s="92"/>
      <c r="AG29" s="92"/>
    </row>
    <row r="30" spans="1:33" s="98" customFormat="1">
      <c r="A30" s="240"/>
      <c r="B30" s="191" t="s">
        <v>85</v>
      </c>
      <c r="C30" s="92"/>
      <c r="D30" s="92"/>
      <c r="E30" s="92"/>
      <c r="F30" s="125"/>
      <c r="G30" s="126"/>
      <c r="H30" s="126">
        <f>H31+H32</f>
        <v>98000</v>
      </c>
      <c r="I30" s="128">
        <f>I31+I32</f>
        <v>0</v>
      </c>
      <c r="J30" s="126">
        <f t="shared" si="0"/>
        <v>98000</v>
      </c>
      <c r="K30" s="92"/>
      <c r="L30" s="92"/>
      <c r="M30" s="92"/>
      <c r="N30" s="92"/>
      <c r="O30" s="92"/>
      <c r="P30" s="92"/>
      <c r="Q30" s="92"/>
      <c r="R30" s="92"/>
      <c r="S30" s="92"/>
      <c r="T30" s="92"/>
      <c r="U30" s="92"/>
      <c r="V30" s="92"/>
      <c r="W30" s="92"/>
      <c r="X30" s="92"/>
      <c r="Y30" s="92"/>
      <c r="Z30" s="92"/>
      <c r="AA30" s="92"/>
      <c r="AB30" s="92"/>
      <c r="AC30" s="92"/>
      <c r="AD30" s="92"/>
      <c r="AE30" s="92"/>
      <c r="AF30" s="92"/>
      <c r="AG30" s="92"/>
    </row>
    <row r="31" spans="1:33" s="98" customFormat="1" ht="30">
      <c r="A31" s="240"/>
      <c r="B31" s="242" t="s">
        <v>87</v>
      </c>
      <c r="C31" s="93" t="s">
        <v>204</v>
      </c>
      <c r="D31" s="92"/>
      <c r="E31" s="92" t="s">
        <v>59</v>
      </c>
      <c r="F31" s="125">
        <f>2*300</f>
        <v>600</v>
      </c>
      <c r="G31" s="126">
        <v>140</v>
      </c>
      <c r="H31" s="126">
        <f>F31*G31</f>
        <v>84000</v>
      </c>
      <c r="I31" s="128">
        <v>0</v>
      </c>
      <c r="J31" s="126">
        <f t="shared" si="0"/>
        <v>84000</v>
      </c>
      <c r="K31" s="92"/>
      <c r="L31" s="92"/>
      <c r="M31" s="92"/>
      <c r="N31" s="92"/>
      <c r="O31" s="92"/>
      <c r="P31" s="92"/>
      <c r="Q31" s="92"/>
      <c r="R31" s="92"/>
      <c r="S31" s="92"/>
      <c r="T31" s="92"/>
      <c r="U31" s="92"/>
      <c r="V31" s="92"/>
      <c r="W31" s="92"/>
      <c r="X31" s="92"/>
      <c r="Y31" s="92"/>
      <c r="Z31" s="92"/>
      <c r="AA31" s="92"/>
      <c r="AB31" s="92"/>
      <c r="AC31" s="92"/>
      <c r="AD31" s="92"/>
      <c r="AE31" s="92"/>
      <c r="AF31" s="92"/>
      <c r="AG31" s="92"/>
    </row>
    <row r="32" spans="1:33" s="98" customFormat="1" ht="30">
      <c r="A32" s="240"/>
      <c r="B32" s="243"/>
      <c r="C32" s="93" t="s">
        <v>205</v>
      </c>
      <c r="D32" s="92"/>
      <c r="E32" s="92" t="s">
        <v>59</v>
      </c>
      <c r="F32" s="127">
        <f>1*100</f>
        <v>100</v>
      </c>
      <c r="G32" s="126">
        <v>140</v>
      </c>
      <c r="H32" s="126">
        <f>F32*G32</f>
        <v>14000</v>
      </c>
      <c r="I32" s="128">
        <v>0</v>
      </c>
      <c r="J32" s="126">
        <f t="shared" si="0"/>
        <v>14000</v>
      </c>
      <c r="K32" s="92"/>
      <c r="L32" s="92"/>
      <c r="M32" s="92"/>
      <c r="N32" s="92"/>
      <c r="O32" s="92"/>
      <c r="P32" s="92"/>
      <c r="Q32" s="92"/>
      <c r="R32" s="92"/>
      <c r="S32" s="92"/>
      <c r="T32" s="92"/>
      <c r="U32" s="92"/>
      <c r="V32" s="92"/>
      <c r="W32" s="92"/>
      <c r="X32" s="92"/>
      <c r="Y32" s="92"/>
      <c r="Z32" s="92"/>
      <c r="AA32" s="92"/>
      <c r="AB32" s="92"/>
      <c r="AC32" s="92"/>
      <c r="AD32" s="92"/>
      <c r="AE32" s="92"/>
      <c r="AF32" s="92"/>
      <c r="AG32" s="92"/>
    </row>
    <row r="33" spans="1:33" s="98" customFormat="1">
      <c r="A33" s="240"/>
      <c r="B33" s="201" t="s">
        <v>151</v>
      </c>
      <c r="C33" s="127"/>
      <c r="D33" s="127"/>
      <c r="E33" s="127"/>
      <c r="G33" s="127"/>
      <c r="H33" s="202">
        <f>H34</f>
        <v>500000</v>
      </c>
      <c r="I33" s="202">
        <f>I34</f>
        <v>0</v>
      </c>
      <c r="J33" s="202">
        <f t="shared" si="0"/>
        <v>500000</v>
      </c>
      <c r="K33" s="92"/>
      <c r="L33" s="92"/>
      <c r="M33" s="92"/>
      <c r="N33" s="92"/>
      <c r="O33" s="92"/>
      <c r="P33" s="92"/>
      <c r="Q33" s="92"/>
      <c r="R33" s="92"/>
      <c r="S33" s="92"/>
      <c r="T33" s="92"/>
      <c r="U33" s="92"/>
      <c r="V33" s="92"/>
      <c r="W33" s="92"/>
      <c r="X33" s="92"/>
      <c r="Y33" s="92"/>
      <c r="Z33" s="92"/>
      <c r="AA33" s="92"/>
      <c r="AB33" s="92"/>
      <c r="AC33" s="92"/>
      <c r="AD33" s="92"/>
      <c r="AE33" s="92"/>
      <c r="AF33" s="92"/>
      <c r="AG33" s="92"/>
    </row>
    <row r="34" spans="1:33" s="98" customFormat="1">
      <c r="A34" s="240"/>
      <c r="B34" s="127" t="s">
        <v>71</v>
      </c>
      <c r="C34" s="172"/>
      <c r="D34" s="127"/>
      <c r="E34" s="127"/>
      <c r="F34" s="125"/>
      <c r="G34" s="126"/>
      <c r="H34" s="126">
        <f>H35</f>
        <v>500000</v>
      </c>
      <c r="I34" s="136"/>
      <c r="J34" s="126">
        <f t="shared" si="0"/>
        <v>500000</v>
      </c>
      <c r="K34" s="92"/>
      <c r="L34" s="92"/>
      <c r="M34" s="92"/>
      <c r="N34" s="92"/>
      <c r="O34" s="92"/>
      <c r="P34" s="92"/>
      <c r="Q34" s="92"/>
      <c r="R34" s="92"/>
      <c r="S34" s="92"/>
      <c r="T34" s="92"/>
      <c r="U34" s="92"/>
      <c r="V34" s="92"/>
      <c r="W34" s="92"/>
      <c r="X34" s="92"/>
      <c r="Y34" s="92"/>
      <c r="Z34" s="92"/>
      <c r="AA34" s="92"/>
      <c r="AB34" s="92"/>
      <c r="AC34" s="92"/>
      <c r="AD34" s="92"/>
      <c r="AE34" s="92"/>
      <c r="AF34" s="92"/>
      <c r="AG34" s="92"/>
    </row>
    <row r="35" spans="1:33" s="98" customFormat="1" ht="75">
      <c r="A35" s="240"/>
      <c r="B35" s="194" t="s">
        <v>72</v>
      </c>
      <c r="C35" s="194" t="s">
        <v>149</v>
      </c>
      <c r="D35" s="127"/>
      <c r="E35" s="127" t="s">
        <v>146</v>
      </c>
      <c r="F35" s="125">
        <v>5</v>
      </c>
      <c r="G35" s="126">
        <v>100000</v>
      </c>
      <c r="H35" s="126">
        <f>F35*G35</f>
        <v>500000</v>
      </c>
      <c r="I35" s="128">
        <f>H35*0.2</f>
        <v>100000</v>
      </c>
      <c r="J35" s="126">
        <f t="shared" si="0"/>
        <v>600000</v>
      </c>
      <c r="K35" s="92"/>
      <c r="L35" s="92"/>
      <c r="M35" s="92"/>
      <c r="N35" s="92"/>
      <c r="O35" s="92"/>
      <c r="P35" s="92"/>
      <c r="Q35" s="92"/>
      <c r="R35" s="92"/>
      <c r="S35" s="92"/>
      <c r="T35" s="92"/>
      <c r="U35" s="92"/>
      <c r="V35" s="92"/>
      <c r="W35" s="92"/>
      <c r="X35" s="92"/>
      <c r="Y35" s="92"/>
      <c r="Z35" s="92"/>
      <c r="AA35" s="92"/>
      <c r="AB35" s="92"/>
      <c r="AC35" s="92"/>
      <c r="AD35" s="92"/>
      <c r="AE35" s="92"/>
      <c r="AF35" s="92"/>
      <c r="AG35" s="92"/>
    </row>
    <row r="36" spans="1:33" s="98" customFormat="1">
      <c r="A36" s="240"/>
      <c r="B36" s="201" t="s">
        <v>152</v>
      </c>
      <c r="C36" s="127"/>
      <c r="D36" s="127"/>
      <c r="E36" s="127"/>
      <c r="F36" s="127"/>
      <c r="G36" s="127"/>
      <c r="H36" s="202">
        <f>H37</f>
        <v>25000</v>
      </c>
      <c r="I36" s="202">
        <f>I37</f>
        <v>5000</v>
      </c>
      <c r="J36" s="202">
        <f t="shared" si="0"/>
        <v>30000</v>
      </c>
      <c r="K36" s="92"/>
      <c r="L36" s="92"/>
      <c r="M36" s="92"/>
      <c r="N36" s="92"/>
      <c r="O36" s="92"/>
      <c r="P36" s="92"/>
      <c r="Q36" s="92"/>
      <c r="R36" s="92"/>
      <c r="S36" s="92"/>
      <c r="T36" s="92"/>
      <c r="U36" s="92"/>
      <c r="V36" s="92"/>
      <c r="W36" s="92"/>
      <c r="X36" s="92"/>
      <c r="Y36" s="92"/>
      <c r="Z36" s="92"/>
      <c r="AA36" s="92"/>
      <c r="AB36" s="92"/>
      <c r="AC36" s="92"/>
      <c r="AD36" s="92"/>
      <c r="AE36" s="92"/>
      <c r="AF36" s="92"/>
      <c r="AG36" s="92"/>
    </row>
    <row r="37" spans="1:33" s="98" customFormat="1">
      <c r="A37" s="240"/>
      <c r="B37" s="127" t="s">
        <v>71</v>
      </c>
      <c r="C37" s="194"/>
      <c r="D37" s="127"/>
      <c r="E37" s="127"/>
      <c r="F37" s="125"/>
      <c r="G37" s="126"/>
      <c r="H37" s="126">
        <f>H38</f>
        <v>25000</v>
      </c>
      <c r="I37" s="128">
        <f>H37*0.2</f>
        <v>5000</v>
      </c>
      <c r="J37" s="126">
        <f t="shared" si="0"/>
        <v>30000</v>
      </c>
      <c r="K37" s="92"/>
      <c r="L37" s="92"/>
      <c r="M37" s="92"/>
      <c r="N37" s="92"/>
      <c r="O37" s="92"/>
      <c r="P37" s="92"/>
      <c r="Q37" s="92"/>
      <c r="R37" s="92"/>
      <c r="S37" s="92"/>
      <c r="T37" s="92"/>
      <c r="U37" s="92"/>
      <c r="V37" s="92"/>
      <c r="W37" s="92"/>
      <c r="X37" s="92"/>
      <c r="Y37" s="92"/>
      <c r="Z37" s="92"/>
      <c r="AA37" s="92"/>
      <c r="AB37" s="92"/>
      <c r="AC37" s="92"/>
      <c r="AD37" s="92"/>
      <c r="AE37" s="92"/>
      <c r="AF37" s="92"/>
      <c r="AG37" s="92"/>
    </row>
    <row r="38" spans="1:33" s="98" customFormat="1" ht="45">
      <c r="A38" s="241"/>
      <c r="B38" s="194" t="s">
        <v>72</v>
      </c>
      <c r="C38" s="172" t="s">
        <v>150</v>
      </c>
      <c r="D38" s="127"/>
      <c r="E38" s="127" t="s">
        <v>146</v>
      </c>
      <c r="F38" s="125">
        <v>1</v>
      </c>
      <c r="G38" s="126">
        <v>25000</v>
      </c>
      <c r="H38" s="126">
        <f>F38*G38</f>
        <v>25000</v>
      </c>
      <c r="I38" s="128">
        <f>H38*0.2</f>
        <v>5000</v>
      </c>
      <c r="J38" s="126">
        <f t="shared" si="0"/>
        <v>30000</v>
      </c>
      <c r="K38" s="92"/>
      <c r="L38" s="92"/>
      <c r="M38" s="92"/>
      <c r="N38" s="92"/>
      <c r="O38" s="92"/>
      <c r="P38" s="92"/>
      <c r="Q38" s="92"/>
      <c r="R38" s="92"/>
      <c r="S38" s="92"/>
      <c r="T38" s="92"/>
      <c r="U38" s="92"/>
      <c r="V38" s="92"/>
      <c r="W38" s="92"/>
      <c r="X38" s="92"/>
      <c r="Y38" s="92"/>
      <c r="Z38" s="92"/>
      <c r="AA38" s="92"/>
      <c r="AB38" s="92"/>
      <c r="AC38" s="92"/>
      <c r="AD38" s="92"/>
      <c r="AE38" s="92"/>
      <c r="AF38" s="92"/>
      <c r="AG38" s="92"/>
    </row>
    <row r="39" spans="1:33" s="119" customFormat="1">
      <c r="A39" s="116" t="s">
        <v>153</v>
      </c>
      <c r="B39" s="137"/>
      <c r="C39" s="137"/>
      <c r="D39" s="137"/>
      <c r="E39" s="137"/>
      <c r="F39" s="137"/>
      <c r="G39" s="137"/>
      <c r="H39" s="26">
        <f>H36+H33+H27</f>
        <v>823000</v>
      </c>
      <c r="I39" s="26">
        <f>I36+I33+I27</f>
        <v>45000</v>
      </c>
      <c r="J39" s="26">
        <f t="shared" si="0"/>
        <v>868000</v>
      </c>
      <c r="K39" s="182"/>
      <c r="L39" s="182"/>
      <c r="M39" s="182"/>
      <c r="N39" s="182"/>
      <c r="O39" s="182"/>
      <c r="P39" s="182"/>
      <c r="Q39" s="182"/>
      <c r="R39" s="182"/>
      <c r="S39" s="182"/>
      <c r="T39" s="182"/>
      <c r="U39" s="182"/>
      <c r="V39" s="182"/>
      <c r="W39" s="182"/>
      <c r="X39" s="182"/>
      <c r="Y39" s="182"/>
      <c r="Z39" s="182"/>
      <c r="AA39" s="182"/>
      <c r="AB39" s="182"/>
      <c r="AC39" s="182"/>
      <c r="AD39" s="182"/>
      <c r="AE39" s="182"/>
      <c r="AF39" s="182"/>
      <c r="AG39" s="116"/>
    </row>
    <row r="40" spans="1:33" s="98" customFormat="1">
      <c r="A40" s="116" t="s">
        <v>157</v>
      </c>
      <c r="B40" s="127"/>
      <c r="C40" s="127"/>
      <c r="D40" s="127"/>
      <c r="E40" s="127"/>
      <c r="F40" s="125"/>
      <c r="G40" s="126"/>
      <c r="H40" s="126"/>
      <c r="I40" s="126"/>
      <c r="J40" s="126">
        <f t="shared" si="0"/>
        <v>0</v>
      </c>
      <c r="K40" s="92"/>
      <c r="L40" s="92"/>
      <c r="M40" s="92"/>
      <c r="N40" s="92"/>
      <c r="O40" s="92"/>
      <c r="P40" s="92"/>
      <c r="Q40" s="92"/>
      <c r="R40" s="92"/>
      <c r="S40" s="92"/>
      <c r="T40" s="92"/>
      <c r="U40" s="92"/>
      <c r="V40" s="92"/>
      <c r="W40" s="92"/>
      <c r="X40" s="92"/>
      <c r="Y40" s="92"/>
      <c r="Z40" s="92"/>
      <c r="AA40" s="92"/>
      <c r="AB40" s="92"/>
      <c r="AC40" s="92"/>
      <c r="AD40" s="92"/>
      <c r="AE40" s="92"/>
      <c r="AF40" s="92"/>
      <c r="AG40" s="92"/>
    </row>
    <row r="41" spans="1:33" s="98" customFormat="1">
      <c r="A41" s="116" t="s">
        <v>156</v>
      </c>
      <c r="B41" s="127"/>
      <c r="C41" s="127"/>
      <c r="D41" s="127"/>
      <c r="E41" s="127"/>
      <c r="F41" s="125"/>
      <c r="G41" s="126"/>
      <c r="H41" s="126"/>
      <c r="I41" s="126"/>
      <c r="J41" s="126">
        <f t="shared" si="0"/>
        <v>0</v>
      </c>
      <c r="K41" s="92"/>
      <c r="L41" s="92"/>
      <c r="M41" s="92"/>
      <c r="N41" s="92"/>
      <c r="O41" s="92"/>
      <c r="P41" s="92"/>
      <c r="Q41" s="92"/>
      <c r="R41" s="92"/>
      <c r="S41" s="92"/>
      <c r="T41" s="92"/>
      <c r="U41" s="92"/>
      <c r="V41" s="92"/>
      <c r="W41" s="92"/>
      <c r="X41" s="92"/>
      <c r="Y41" s="92"/>
      <c r="Z41" s="92"/>
      <c r="AA41" s="92"/>
      <c r="AB41" s="92"/>
      <c r="AC41" s="92"/>
      <c r="AD41" s="92"/>
      <c r="AE41" s="92"/>
      <c r="AF41" s="92"/>
      <c r="AG41" s="92"/>
    </row>
    <row r="42" spans="1:33" s="119" customFormat="1">
      <c r="A42" s="119" t="s">
        <v>158</v>
      </c>
      <c r="B42" s="137"/>
      <c r="C42" s="137"/>
      <c r="D42" s="137"/>
      <c r="E42" s="137"/>
      <c r="F42" s="137"/>
      <c r="G42" s="137"/>
      <c r="H42" s="26">
        <f>H21+H26+H39</f>
        <v>1249800</v>
      </c>
      <c r="I42" s="26">
        <f>I21+I26+I39</f>
        <v>93480</v>
      </c>
      <c r="J42" s="26">
        <f t="shared" si="0"/>
        <v>1343280</v>
      </c>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row>
    <row r="46" spans="1:33" ht="85.5" customHeight="1">
      <c r="A46" s="59" t="s">
        <v>6</v>
      </c>
      <c r="B46" s="237" t="s">
        <v>7</v>
      </c>
      <c r="C46" s="237"/>
      <c r="D46" s="237"/>
    </row>
    <row r="47" spans="1:33" ht="54.75" customHeight="1">
      <c r="A47" s="80" t="s">
        <v>8</v>
      </c>
      <c r="B47" s="237" t="s">
        <v>9</v>
      </c>
      <c r="C47" s="237"/>
      <c r="D47" s="237"/>
    </row>
  </sheetData>
  <mergeCells count="25">
    <mergeCell ref="B46:D46"/>
    <mergeCell ref="B47:D47"/>
    <mergeCell ref="N2:N4"/>
    <mergeCell ref="K2:K4"/>
    <mergeCell ref="L2:L4"/>
    <mergeCell ref="M2:M4"/>
    <mergeCell ref="J2:J4"/>
    <mergeCell ref="C2:C4"/>
    <mergeCell ref="D2:D4"/>
    <mergeCell ref="E2:E4"/>
    <mergeCell ref="A22:A25"/>
    <mergeCell ref="F2:F4"/>
    <mergeCell ref="A27:A38"/>
    <mergeCell ref="B31:B32"/>
    <mergeCell ref="A2:A4"/>
    <mergeCell ref="O2:O4"/>
    <mergeCell ref="P2:P4"/>
    <mergeCell ref="AD2:AD3"/>
    <mergeCell ref="AG2:AG4"/>
    <mergeCell ref="A6:A20"/>
    <mergeCell ref="B6:J6"/>
    <mergeCell ref="B7:G7"/>
    <mergeCell ref="G2:G4"/>
    <mergeCell ref="H2:H4"/>
    <mergeCell ref="B2:B4"/>
  </mergeCells>
  <printOptions horizontalCentered="1"/>
  <pageMargins left="0.70866141732283472" right="0.15748031496062992" top="0.74803149606299213" bottom="0.74803149606299213" header="0.31496062992125984" footer="0.31496062992125984"/>
  <pageSetup paperSize="8" scale="55" orientation="landscape" horizontalDpi="1200" verticalDpi="1200" r:id="rId1"/>
  <headerFooter>
    <oddFooter>&amp;C&amp;P / &amp;N</oddFooter>
  </headerFooter>
  <rowBreaks count="1" manualBreakCount="1">
    <brk id="21" max="16383" man="1"/>
  </rowBreaks>
  <drawing r:id="rId2"/>
</worksheet>
</file>

<file path=xl/worksheets/sheet7.xml><?xml version="1.0" encoding="utf-8"?>
<worksheet xmlns="http://schemas.openxmlformats.org/spreadsheetml/2006/main" xmlns:r="http://schemas.openxmlformats.org/officeDocument/2006/relationships">
  <dimension ref="A1:F58"/>
  <sheetViews>
    <sheetView view="pageBreakPreview" zoomScale="60" zoomScaleNormal="90" workbookViewId="0">
      <selection activeCell="F22" sqref="F22"/>
    </sheetView>
  </sheetViews>
  <sheetFormatPr defaultRowHeight="15"/>
  <cols>
    <col min="1" max="1" width="4.85546875" style="215" customWidth="1"/>
    <col min="2" max="2" width="26" style="216" customWidth="1"/>
    <col min="3" max="3" width="35" style="203" customWidth="1"/>
    <col min="4" max="4" width="13" style="203" customWidth="1"/>
    <col min="5" max="5" width="13.85546875" style="203" customWidth="1"/>
    <col min="6" max="6" width="28.7109375" style="203" customWidth="1"/>
    <col min="7" max="16384" width="9.140625" style="203"/>
  </cols>
  <sheetData>
    <row r="1" spans="1:6" ht="15.75">
      <c r="A1" s="81"/>
      <c r="B1" s="77"/>
      <c r="C1" s="78"/>
      <c r="D1" s="78"/>
      <c r="E1" s="78"/>
      <c r="F1" s="78"/>
    </row>
    <row r="2" spans="1:6" ht="15.75">
      <c r="A2" s="82" t="s">
        <v>262</v>
      </c>
      <c r="B2" s="77"/>
      <c r="C2" s="78"/>
      <c r="D2" s="78"/>
      <c r="E2" s="78"/>
      <c r="F2" s="78"/>
    </row>
    <row r="3" spans="1:6" ht="16.5" thickBot="1">
      <c r="A3" s="81"/>
      <c r="B3" s="77"/>
      <c r="C3" s="78"/>
      <c r="D3" s="78"/>
      <c r="E3" s="78"/>
      <c r="F3" s="78"/>
    </row>
    <row r="4" spans="1:6" ht="15" customHeight="1">
      <c r="A4" s="304" t="s">
        <v>257</v>
      </c>
      <c r="B4" s="306" t="s">
        <v>93</v>
      </c>
      <c r="C4" s="310" t="s">
        <v>94</v>
      </c>
      <c r="D4" s="308" t="s">
        <v>39</v>
      </c>
      <c r="E4" s="308"/>
      <c r="F4" s="309"/>
    </row>
    <row r="5" spans="1:6" ht="59.25" customHeight="1" thickBot="1">
      <c r="A5" s="305"/>
      <c r="B5" s="307"/>
      <c r="C5" s="311"/>
      <c r="D5" s="204" t="s">
        <v>60</v>
      </c>
      <c r="E5" s="204" t="s">
        <v>0</v>
      </c>
      <c r="F5" s="205" t="s">
        <v>61</v>
      </c>
    </row>
    <row r="6" spans="1:6" s="207" customFormat="1" ht="23.25" customHeight="1">
      <c r="A6" s="149">
        <v>0</v>
      </c>
      <c r="B6" s="60">
        <v>1</v>
      </c>
      <c r="C6" s="61">
        <v>2</v>
      </c>
      <c r="D6" s="60">
        <v>3</v>
      </c>
      <c r="E6" s="60">
        <v>4</v>
      </c>
      <c r="F6" s="206" t="s">
        <v>138</v>
      </c>
    </row>
    <row r="7" spans="1:6" ht="15.75">
      <c r="A7" s="295">
        <v>1</v>
      </c>
      <c r="B7" s="293" t="s">
        <v>75</v>
      </c>
      <c r="C7" s="208" t="s">
        <v>76</v>
      </c>
      <c r="D7" s="62"/>
      <c r="E7" s="62"/>
      <c r="F7" s="63"/>
    </row>
    <row r="8" spans="1:6" ht="15.75">
      <c r="A8" s="295"/>
      <c r="B8" s="294"/>
      <c r="C8" s="208" t="s">
        <v>77</v>
      </c>
      <c r="D8" s="62"/>
      <c r="E8" s="62"/>
      <c r="F8" s="63"/>
    </row>
    <row r="9" spans="1:6" ht="45">
      <c r="A9" s="149">
        <v>2</v>
      </c>
      <c r="B9" s="209" t="s">
        <v>78</v>
      </c>
      <c r="C9" s="208" t="s">
        <v>79</v>
      </c>
      <c r="D9" s="62"/>
      <c r="E9" s="62"/>
      <c r="F9" s="63"/>
    </row>
    <row r="10" spans="1:6" ht="77.25" customHeight="1">
      <c r="A10" s="148">
        <v>3</v>
      </c>
      <c r="B10" s="210" t="s">
        <v>80</v>
      </c>
      <c r="C10" s="211" t="s">
        <v>80</v>
      </c>
      <c r="D10" s="221">
        <f>'24.1.'!H23+'24.1.'!H25</f>
        <v>218000</v>
      </c>
      <c r="E10" s="221">
        <f>'24.1.'!I23+'24.1.'!I25</f>
        <v>33600</v>
      </c>
      <c r="F10" s="222">
        <f>D10+E10</f>
        <v>251600</v>
      </c>
    </row>
    <row r="11" spans="1:6" ht="68.25" customHeight="1">
      <c r="A11" s="289">
        <v>4</v>
      </c>
      <c r="B11" s="286" t="s">
        <v>189</v>
      </c>
      <c r="C11" s="138" t="s">
        <v>81</v>
      </c>
      <c r="D11" s="221">
        <f>'24.1.'!H8</f>
        <v>267240</v>
      </c>
      <c r="E11" s="221">
        <f>'24.1.'!I8</f>
        <v>0</v>
      </c>
      <c r="F11" s="222">
        <f t="shared" ref="F11:F14" si="0">D11+E11</f>
        <v>267240</v>
      </c>
    </row>
    <row r="12" spans="1:6" ht="68.25" customHeight="1">
      <c r="A12" s="290"/>
      <c r="B12" s="287"/>
      <c r="C12" s="138" t="s">
        <v>101</v>
      </c>
      <c r="D12" s="221">
        <f>'24.1.'!H13</f>
        <v>40000</v>
      </c>
      <c r="E12" s="221">
        <f>'24.1.'!I13</f>
        <v>8000</v>
      </c>
      <c r="F12" s="222">
        <f t="shared" si="0"/>
        <v>48000</v>
      </c>
    </row>
    <row r="13" spans="1:6" ht="102.75" customHeight="1">
      <c r="A13" s="290"/>
      <c r="B13" s="287"/>
      <c r="C13" s="138" t="s">
        <v>232</v>
      </c>
      <c r="D13" s="221">
        <f>'24.1.'!H14</f>
        <v>10000</v>
      </c>
      <c r="E13" s="221">
        <f>'24.1.'!I14</f>
        <v>2000</v>
      </c>
      <c r="F13" s="222">
        <f t="shared" si="0"/>
        <v>12000</v>
      </c>
    </row>
    <row r="14" spans="1:6" ht="88.5" customHeight="1">
      <c r="A14" s="290"/>
      <c r="B14" s="287"/>
      <c r="C14" s="138" t="s">
        <v>230</v>
      </c>
      <c r="D14" s="221">
        <f>'24.1.'!H17</f>
        <v>12000</v>
      </c>
      <c r="E14" s="221">
        <f>'24.1.'!I17</f>
        <v>2400</v>
      </c>
      <c r="F14" s="222">
        <f t="shared" si="0"/>
        <v>14400</v>
      </c>
    </row>
    <row r="15" spans="1:6" ht="36" customHeight="1">
      <c r="A15" s="290"/>
      <c r="B15" s="287"/>
      <c r="C15" s="299" t="s">
        <v>175</v>
      </c>
      <c r="D15" s="297"/>
      <c r="E15" s="297"/>
      <c r="F15" s="312"/>
    </row>
    <row r="16" spans="1:6" ht="31.5" customHeight="1">
      <c r="A16" s="291"/>
      <c r="B16" s="288"/>
      <c r="C16" s="300"/>
      <c r="D16" s="298"/>
      <c r="E16" s="298"/>
      <c r="F16" s="313"/>
    </row>
    <row r="17" spans="1:6" ht="41.25" customHeight="1">
      <c r="A17" s="64">
        <v>5</v>
      </c>
      <c r="B17" s="210" t="s">
        <v>82</v>
      </c>
      <c r="C17" s="208" t="s">
        <v>82</v>
      </c>
      <c r="D17" s="221">
        <f>'24.1.'!H19</f>
        <v>12000</v>
      </c>
      <c r="E17" s="221">
        <f>'24.1.'!I19</f>
        <v>2400</v>
      </c>
      <c r="F17" s="222">
        <f>D17+E17</f>
        <v>14400</v>
      </c>
    </row>
    <row r="18" spans="1:6" ht="90">
      <c r="A18" s="148">
        <v>6</v>
      </c>
      <c r="B18" s="210" t="s">
        <v>83</v>
      </c>
      <c r="C18" s="208" t="s">
        <v>83</v>
      </c>
      <c r="D18" s="62"/>
      <c r="E18" s="62"/>
      <c r="F18" s="63"/>
    </row>
    <row r="19" spans="1:6" ht="33" customHeight="1">
      <c r="A19" s="148">
        <v>7</v>
      </c>
      <c r="B19" s="210" t="s">
        <v>84</v>
      </c>
      <c r="C19" s="208" t="s">
        <v>84</v>
      </c>
      <c r="D19" s="221">
        <f>'24.1.'!H16</f>
        <v>400</v>
      </c>
      <c r="E19" s="221">
        <f>'24.1.'!I16</f>
        <v>80</v>
      </c>
      <c r="F19" s="222">
        <f t="shared" ref="F19:F21" si="1">D19+E19</f>
        <v>480</v>
      </c>
    </row>
    <row r="20" spans="1:6" ht="30">
      <c r="A20" s="65">
        <v>8</v>
      </c>
      <c r="B20" s="293" t="s">
        <v>85</v>
      </c>
      <c r="C20" s="208" t="s">
        <v>86</v>
      </c>
      <c r="D20" s="62"/>
      <c r="E20" s="62"/>
      <c r="F20" s="222"/>
    </row>
    <row r="21" spans="1:6" ht="30">
      <c r="A21" s="65"/>
      <c r="B21" s="294"/>
      <c r="C21" s="208" t="s">
        <v>87</v>
      </c>
      <c r="D21" s="221">
        <f>'24.1.'!H31+'24.1.'!H32</f>
        <v>98000</v>
      </c>
      <c r="E21" s="221">
        <f>'24.1.'!I31</f>
        <v>0</v>
      </c>
      <c r="F21" s="222">
        <f t="shared" si="1"/>
        <v>98000</v>
      </c>
    </row>
    <row r="22" spans="1:6" ht="45">
      <c r="A22" s="296">
        <v>9</v>
      </c>
      <c r="B22" s="293" t="s">
        <v>88</v>
      </c>
      <c r="C22" s="208" t="s">
        <v>89</v>
      </c>
      <c r="D22" s="62"/>
      <c r="E22" s="221"/>
      <c r="F22" s="63"/>
    </row>
    <row r="23" spans="1:6" ht="32.25" customHeight="1">
      <c r="A23" s="296"/>
      <c r="B23" s="294"/>
      <c r="C23" s="208" t="s">
        <v>90</v>
      </c>
      <c r="D23" s="62"/>
      <c r="E23" s="221"/>
      <c r="F23" s="63"/>
    </row>
    <row r="24" spans="1:6" ht="27.75" customHeight="1">
      <c r="A24" s="148">
        <v>10</v>
      </c>
      <c r="B24" s="210" t="s">
        <v>91</v>
      </c>
      <c r="C24" s="208" t="s">
        <v>91</v>
      </c>
      <c r="D24" s="62"/>
      <c r="E24" s="221"/>
      <c r="F24" s="63"/>
    </row>
    <row r="25" spans="1:6" ht="41.25" customHeight="1">
      <c r="A25" s="289">
        <v>11</v>
      </c>
      <c r="B25" s="286" t="s">
        <v>71</v>
      </c>
      <c r="C25" s="208" t="s">
        <v>72</v>
      </c>
      <c r="D25" s="221">
        <f>'24.1.'!H35+'24.1.'!H38</f>
        <v>525000</v>
      </c>
      <c r="E25" s="221">
        <f>'24.1.'!I35+'24.1.'!I37</f>
        <v>105000</v>
      </c>
      <c r="F25" s="222">
        <f t="shared" ref="F25:F27" si="2">D25+E25</f>
        <v>630000</v>
      </c>
    </row>
    <row r="26" spans="1:6" ht="50.25" customHeight="1">
      <c r="A26" s="290"/>
      <c r="B26" s="287"/>
      <c r="C26" s="208" t="s">
        <v>73</v>
      </c>
      <c r="D26" s="62"/>
      <c r="E26" s="221"/>
      <c r="F26" s="222"/>
    </row>
    <row r="27" spans="1:6" ht="30">
      <c r="A27" s="290"/>
      <c r="B27" s="287"/>
      <c r="C27" s="208" t="s">
        <v>74</v>
      </c>
      <c r="D27" s="221">
        <f>'24.1.'!H29</f>
        <v>200000</v>
      </c>
      <c r="E27" s="221">
        <f>'24.1.'!I29</f>
        <v>40000</v>
      </c>
      <c r="F27" s="222">
        <f t="shared" si="2"/>
        <v>240000</v>
      </c>
    </row>
    <row r="28" spans="1:6" ht="60">
      <c r="A28" s="291"/>
      <c r="B28" s="288"/>
      <c r="C28" s="212" t="s">
        <v>184</v>
      </c>
      <c r="D28" s="66"/>
      <c r="E28" s="221"/>
      <c r="F28" s="67"/>
    </row>
    <row r="29" spans="1:6" ht="75">
      <c r="A29" s="147">
        <v>12</v>
      </c>
      <c r="B29" s="212" t="s">
        <v>179</v>
      </c>
      <c r="C29" s="212" t="s">
        <v>179</v>
      </c>
      <c r="D29" s="66"/>
      <c r="E29" s="66"/>
      <c r="F29" s="67"/>
    </row>
    <row r="30" spans="1:6" ht="16.5" thickBot="1">
      <c r="A30" s="280" t="s">
        <v>139</v>
      </c>
      <c r="B30" s="281"/>
      <c r="C30" s="68"/>
      <c r="D30" s="218">
        <f>'24.1.'!H42</f>
        <v>1382640</v>
      </c>
      <c r="E30" s="218">
        <f>'24.1.'!I42</f>
        <v>193480</v>
      </c>
      <c r="F30" s="219">
        <f>D30+E30</f>
        <v>1576120</v>
      </c>
    </row>
    <row r="31" spans="1:6" ht="15.75">
      <c r="A31" s="81"/>
      <c r="B31" s="77"/>
      <c r="C31" s="78"/>
      <c r="D31" s="78"/>
      <c r="E31" s="78"/>
      <c r="F31" s="78"/>
    </row>
    <row r="32" spans="1:6" ht="15.75">
      <c r="A32" s="81"/>
      <c r="B32" s="77" t="s">
        <v>226</v>
      </c>
      <c r="C32" s="78"/>
      <c r="D32" s="78">
        <f>D8+D9+D13+D24</f>
        <v>10000</v>
      </c>
      <c r="E32" s="78">
        <f>E8+E9+E13+E24</f>
        <v>2000</v>
      </c>
      <c r="F32" s="78">
        <f>F8+F9+F13+F24</f>
        <v>12000</v>
      </c>
    </row>
    <row r="33" spans="1:6" ht="15.75">
      <c r="A33" s="81"/>
      <c r="B33" s="77"/>
      <c r="C33" s="78"/>
      <c r="D33" s="78"/>
      <c r="E33" s="78"/>
      <c r="F33" s="78"/>
    </row>
    <row r="34" spans="1:6" ht="15.75">
      <c r="A34" s="282" t="s">
        <v>30</v>
      </c>
      <c r="B34" s="284" t="s">
        <v>193</v>
      </c>
      <c r="C34" s="244" t="s">
        <v>31</v>
      </c>
      <c r="D34" s="301" t="s">
        <v>32</v>
      </c>
      <c r="E34" s="244" t="s">
        <v>57</v>
      </c>
      <c r="F34" s="78"/>
    </row>
    <row r="35" spans="1:6" ht="15.75">
      <c r="A35" s="283"/>
      <c r="B35" s="285"/>
      <c r="C35" s="244"/>
      <c r="D35" s="302"/>
      <c r="E35" s="244"/>
      <c r="F35" s="78"/>
    </row>
    <row r="36" spans="1:6" ht="15.75">
      <c r="A36" s="224">
        <v>0</v>
      </c>
      <c r="B36" s="70">
        <v>1</v>
      </c>
      <c r="C36" s="223">
        <v>2</v>
      </c>
      <c r="D36" s="223">
        <v>3</v>
      </c>
      <c r="E36" s="225" t="s">
        <v>33</v>
      </c>
      <c r="F36" s="78"/>
    </row>
    <row r="37" spans="1:6" ht="15.75">
      <c r="A37" s="224" t="s">
        <v>247</v>
      </c>
      <c r="B37" s="70" t="s">
        <v>251</v>
      </c>
      <c r="C37" s="26">
        <v>25000</v>
      </c>
      <c r="D37" s="26">
        <f>C37*0.2</f>
        <v>5000</v>
      </c>
      <c r="E37" s="26">
        <f>C37+D37</f>
        <v>30000</v>
      </c>
      <c r="F37" s="78"/>
    </row>
    <row r="38" spans="1:6" ht="15.75">
      <c r="A38" s="225" t="s">
        <v>248</v>
      </c>
      <c r="B38" s="71" t="s">
        <v>252</v>
      </c>
      <c r="C38" s="26"/>
      <c r="D38" s="26"/>
      <c r="E38" s="26"/>
      <c r="F38" s="78"/>
    </row>
    <row r="39" spans="1:6" ht="30">
      <c r="A39" s="225" t="s">
        <v>249</v>
      </c>
      <c r="B39" s="71" t="s">
        <v>253</v>
      </c>
      <c r="C39" s="26">
        <f>C38+C37</f>
        <v>25000</v>
      </c>
      <c r="D39" s="26">
        <f>D38+D37</f>
        <v>5000</v>
      </c>
      <c r="E39" s="26">
        <f>E38+E37</f>
        <v>30000</v>
      </c>
      <c r="F39" s="78"/>
    </row>
    <row r="40" spans="1:6" ht="30">
      <c r="A40" s="225" t="s">
        <v>250</v>
      </c>
      <c r="B40" s="73" t="s">
        <v>254</v>
      </c>
      <c r="C40" s="26">
        <f>D30+C37</f>
        <v>1407640</v>
      </c>
      <c r="D40" s="26">
        <f>D37+E30</f>
        <v>198480</v>
      </c>
      <c r="E40" s="26">
        <f>C40+D40</f>
        <v>1606120</v>
      </c>
      <c r="F40" s="78"/>
    </row>
    <row r="41" spans="1:6" ht="15.75">
      <c r="A41" s="72"/>
      <c r="B41" s="74"/>
      <c r="C41" s="75"/>
      <c r="D41" s="75"/>
      <c r="E41" s="72"/>
      <c r="F41" s="78"/>
    </row>
    <row r="42" spans="1:6" ht="15.75">
      <c r="A42" s="72"/>
      <c r="B42" s="74"/>
      <c r="C42" s="75"/>
      <c r="D42" s="75"/>
      <c r="E42" s="72"/>
      <c r="F42" s="78"/>
    </row>
    <row r="43" spans="1:6" ht="15.75">
      <c r="A43" s="72"/>
      <c r="B43" s="74"/>
      <c r="C43" s="75"/>
      <c r="D43" s="75"/>
      <c r="E43" s="72"/>
      <c r="F43" s="78"/>
    </row>
    <row r="44" spans="1:6" ht="15.75">
      <c r="A44" s="76" t="s">
        <v>34</v>
      </c>
      <c r="B44" s="77"/>
      <c r="C44" s="78"/>
      <c r="D44" s="78"/>
      <c r="E44" s="72"/>
      <c r="F44" s="78"/>
    </row>
    <row r="45" spans="1:6" ht="45" customHeight="1">
      <c r="A45" s="303" t="s">
        <v>35</v>
      </c>
      <c r="B45" s="303"/>
      <c r="C45" s="303"/>
      <c r="D45" s="303"/>
      <c r="E45" s="303"/>
      <c r="F45" s="303"/>
    </row>
    <row r="46" spans="1:6" ht="15.75">
      <c r="A46" s="59" t="s">
        <v>36</v>
      </c>
      <c r="B46" s="79"/>
      <c r="C46" s="59"/>
      <c r="D46" s="59"/>
      <c r="E46" s="72"/>
      <c r="F46" s="78"/>
    </row>
    <row r="47" spans="1:6" ht="15.75">
      <c r="A47" s="59" t="s">
        <v>37</v>
      </c>
      <c r="B47" s="213"/>
      <c r="C47" s="78"/>
      <c r="D47" s="78"/>
      <c r="E47" s="72"/>
      <c r="F47" s="78"/>
    </row>
    <row r="48" spans="1:6" ht="41.25" customHeight="1">
      <c r="A48" s="59" t="s">
        <v>6</v>
      </c>
      <c r="B48" s="292" t="s">
        <v>7</v>
      </c>
      <c r="C48" s="292"/>
      <c r="D48" s="292"/>
      <c r="E48" s="292"/>
      <c r="F48" s="78"/>
    </row>
    <row r="49" spans="1:6" ht="47.25" customHeight="1">
      <c r="A49" s="80" t="s">
        <v>8</v>
      </c>
      <c r="B49" s="292" t="s">
        <v>9</v>
      </c>
      <c r="C49" s="292"/>
      <c r="D49" s="292"/>
      <c r="E49" s="292"/>
      <c r="F49" s="78"/>
    </row>
    <row r="50" spans="1:6" ht="41.25" customHeight="1">
      <c r="A50" s="78" t="s">
        <v>38</v>
      </c>
      <c r="B50" s="292" t="s">
        <v>244</v>
      </c>
      <c r="C50" s="292"/>
      <c r="D50" s="292"/>
      <c r="E50" s="292"/>
      <c r="F50" s="78"/>
    </row>
    <row r="51" spans="1:6" ht="15.75">
      <c r="A51" s="214"/>
      <c r="B51" s="77"/>
      <c r="C51" s="78"/>
      <c r="D51" s="78"/>
      <c r="E51" s="72"/>
      <c r="F51" s="78"/>
    </row>
    <row r="52" spans="1:6" ht="15.75">
      <c r="A52" s="81"/>
      <c r="B52" s="77"/>
      <c r="C52" s="78"/>
      <c r="D52" s="78"/>
      <c r="E52" s="78"/>
      <c r="F52" s="78"/>
    </row>
    <row r="53" spans="1:6" ht="15.75">
      <c r="A53" s="81"/>
      <c r="B53" s="77"/>
      <c r="C53" s="78"/>
      <c r="D53" s="78"/>
      <c r="E53" s="78"/>
      <c r="F53" s="78"/>
    </row>
    <row r="54" spans="1:6" ht="15.75">
      <c r="A54" s="81"/>
      <c r="B54" s="77"/>
      <c r="C54" s="78"/>
      <c r="D54" s="78"/>
      <c r="E54" s="78"/>
      <c r="F54" s="78"/>
    </row>
    <row r="55" spans="1:6" ht="15.75">
      <c r="A55" s="81"/>
      <c r="B55" s="77"/>
      <c r="C55" s="78"/>
      <c r="D55" s="78"/>
      <c r="E55" s="78"/>
      <c r="F55" s="78"/>
    </row>
    <row r="56" spans="1:6" ht="15.75">
      <c r="A56" s="81"/>
      <c r="B56" s="77"/>
      <c r="C56" s="78"/>
      <c r="D56" s="78"/>
      <c r="E56" s="78"/>
      <c r="F56" s="78"/>
    </row>
    <row r="57" spans="1:6" ht="15.75">
      <c r="A57" s="81"/>
      <c r="B57" s="77"/>
      <c r="C57" s="78"/>
      <c r="D57" s="78"/>
      <c r="E57" s="78"/>
      <c r="F57" s="78"/>
    </row>
    <row r="58" spans="1:6" ht="15.75">
      <c r="A58" s="81"/>
      <c r="B58" s="77"/>
      <c r="C58" s="78"/>
      <c r="D58" s="78"/>
      <c r="E58" s="78"/>
      <c r="F58" s="78"/>
    </row>
  </sheetData>
  <mergeCells count="27">
    <mergeCell ref="A4:A5"/>
    <mergeCell ref="B4:B5"/>
    <mergeCell ref="D15:D16"/>
    <mergeCell ref="D4:F4"/>
    <mergeCell ref="C4:C5"/>
    <mergeCell ref="F15:F16"/>
    <mergeCell ref="B50:E50"/>
    <mergeCell ref="B20:B21"/>
    <mergeCell ref="A7:A8"/>
    <mergeCell ref="B22:B23"/>
    <mergeCell ref="A22:A23"/>
    <mergeCell ref="E34:E35"/>
    <mergeCell ref="B11:B16"/>
    <mergeCell ref="B7:B8"/>
    <mergeCell ref="E15:E16"/>
    <mergeCell ref="A11:A16"/>
    <mergeCell ref="C15:C16"/>
    <mergeCell ref="C34:C35"/>
    <mergeCell ref="D34:D35"/>
    <mergeCell ref="A45:F45"/>
    <mergeCell ref="B48:E48"/>
    <mergeCell ref="B49:E49"/>
    <mergeCell ref="A30:B30"/>
    <mergeCell ref="A34:A35"/>
    <mergeCell ref="B34:B35"/>
    <mergeCell ref="B25:B28"/>
    <mergeCell ref="A25:A28"/>
  </mergeCells>
  <printOptions horizontalCentered="1"/>
  <pageMargins left="0.39370078740157483" right="0.39370078740157483" top="0.39370078740157483" bottom="0.35433070866141736" header="0.15748031496062992" footer="0.15748031496062992"/>
  <pageSetup paperSize="9" scale="90" orientation="landscape" horizontalDpi="1200" verticalDpi="1200" r:id="rId1"/>
  <headerFooter>
    <oddFooter>&amp;C&amp;P / &amp;N</oddFooter>
  </headerFooter>
  <drawing r:id="rId2"/>
</worksheet>
</file>

<file path=xl/worksheets/sheet8.xml><?xml version="1.0" encoding="utf-8"?>
<worksheet xmlns="http://schemas.openxmlformats.org/spreadsheetml/2006/main" xmlns:r="http://schemas.openxmlformats.org/officeDocument/2006/relationships">
  <dimension ref="A2:S18"/>
  <sheetViews>
    <sheetView view="pageBreakPreview" zoomScale="60" zoomScaleNormal="100" workbookViewId="0">
      <selection activeCell="J46" sqref="J46"/>
    </sheetView>
  </sheetViews>
  <sheetFormatPr defaultRowHeight="16.5"/>
  <cols>
    <col min="1" max="1" width="3.42578125" style="30" customWidth="1"/>
    <col min="2" max="2" width="9.140625" style="30"/>
    <col min="3" max="3" width="45.42578125" style="30" customWidth="1"/>
    <col min="4" max="4" width="26.5703125" style="30" customWidth="1"/>
    <col min="5" max="5" width="30.28515625" style="30" customWidth="1"/>
    <col min="6" max="6" width="18.7109375" style="30" customWidth="1"/>
    <col min="7" max="16384" width="9.140625" style="30"/>
  </cols>
  <sheetData>
    <row r="2" spans="1:8">
      <c r="A2" s="3"/>
      <c r="B2" s="2" t="s">
        <v>263</v>
      </c>
      <c r="C2" s="2"/>
      <c r="D2" s="3"/>
      <c r="E2" s="3"/>
    </row>
    <row r="3" spans="1:8" ht="17.25" thickBot="1">
      <c r="A3" s="3"/>
      <c r="B3" s="3"/>
      <c r="C3" s="3"/>
      <c r="D3" s="3"/>
      <c r="E3" s="3"/>
    </row>
    <row r="4" spans="1:8" ht="27.75" customHeight="1" thickBot="1">
      <c r="A4" s="3"/>
      <c r="B4" s="18" t="s">
        <v>10</v>
      </c>
      <c r="C4" s="18" t="s">
        <v>11</v>
      </c>
      <c r="D4" s="18" t="s">
        <v>12</v>
      </c>
      <c r="E4" s="18" t="s">
        <v>13</v>
      </c>
    </row>
    <row r="5" spans="1:8" ht="30.75" thickBot="1">
      <c r="A5" s="3"/>
      <c r="B5" s="35">
        <v>1</v>
      </c>
      <c r="C5" s="36" t="s">
        <v>14</v>
      </c>
      <c r="D5" s="37"/>
      <c r="E5" s="38" t="s">
        <v>15</v>
      </c>
    </row>
    <row r="6" spans="1:8" ht="45.75" thickBot="1">
      <c r="A6" s="3"/>
      <c r="B6" s="35">
        <v>2</v>
      </c>
      <c r="C6" s="36" t="s">
        <v>16</v>
      </c>
      <c r="D6" s="37"/>
      <c r="E6" s="39" t="s">
        <v>211</v>
      </c>
    </row>
    <row r="7" spans="1:8" ht="45.75" thickBot="1">
      <c r="A7" s="3"/>
      <c r="B7" s="40">
        <v>3</v>
      </c>
      <c r="C7" s="36" t="s">
        <v>17</v>
      </c>
      <c r="D7" s="41"/>
      <c r="E7" s="39" t="s">
        <v>212</v>
      </c>
      <c r="F7" s="42"/>
    </row>
    <row r="8" spans="1:8" ht="30.75" thickBot="1">
      <c r="A8" s="3"/>
      <c r="B8" s="43">
        <v>4</v>
      </c>
      <c r="C8" s="44" t="s">
        <v>18</v>
      </c>
      <c r="D8" s="45"/>
      <c r="E8" s="39" t="s">
        <v>19</v>
      </c>
    </row>
    <row r="9" spans="1:8" ht="30.75" thickBot="1">
      <c r="A9" s="3"/>
      <c r="B9" s="43" t="s">
        <v>20</v>
      </c>
      <c r="C9" s="46" t="s">
        <v>21</v>
      </c>
      <c r="D9" s="47"/>
      <c r="E9" s="48" t="s">
        <v>66</v>
      </c>
      <c r="F9" s="49"/>
    </row>
    <row r="10" spans="1:8" ht="30.75" thickBot="1">
      <c r="A10" s="3"/>
      <c r="B10" s="43" t="s">
        <v>22</v>
      </c>
      <c r="C10" s="46" t="s">
        <v>23</v>
      </c>
      <c r="D10" s="47"/>
      <c r="E10" s="48" t="s">
        <v>67</v>
      </c>
      <c r="F10" s="49"/>
    </row>
    <row r="11" spans="1:8" ht="30.75" thickBot="1">
      <c r="A11" s="3"/>
      <c r="B11" s="43">
        <v>5</v>
      </c>
      <c r="C11" s="44" t="s">
        <v>24</v>
      </c>
      <c r="D11" s="45"/>
      <c r="E11" s="48" t="s">
        <v>25</v>
      </c>
      <c r="H11" s="3"/>
    </row>
    <row r="12" spans="1:8" ht="30.75" thickBot="1">
      <c r="A12" s="3"/>
      <c r="B12" s="43" t="s">
        <v>26</v>
      </c>
      <c r="C12" s="46" t="s">
        <v>21</v>
      </c>
      <c r="D12" s="50"/>
      <c r="E12" s="48" t="s">
        <v>68</v>
      </c>
    </row>
    <row r="13" spans="1:8" ht="30.75" thickBot="1">
      <c r="A13" s="3"/>
      <c r="B13" s="51" t="s">
        <v>27</v>
      </c>
      <c r="C13" s="52" t="s">
        <v>23</v>
      </c>
      <c r="D13" s="53"/>
      <c r="E13" s="54" t="s">
        <v>69</v>
      </c>
    </row>
    <row r="14" spans="1:8">
      <c r="A14" s="3"/>
      <c r="B14" s="55"/>
      <c r="C14" s="56"/>
      <c r="D14" s="57"/>
      <c r="E14" s="58"/>
    </row>
    <row r="15" spans="1:8">
      <c r="A15" s="3"/>
      <c r="B15" s="55"/>
      <c r="C15" s="56"/>
      <c r="D15" s="57"/>
      <c r="E15" s="58"/>
    </row>
    <row r="16" spans="1:8">
      <c r="A16" s="3"/>
      <c r="B16" s="3"/>
      <c r="C16" s="3"/>
      <c r="D16" s="3"/>
      <c r="E16" s="3"/>
    </row>
    <row r="17" spans="1:19" ht="54" customHeight="1">
      <c r="A17" s="314" t="s">
        <v>28</v>
      </c>
      <c r="B17" s="314"/>
      <c r="C17" s="314"/>
      <c r="D17" s="314"/>
      <c r="E17" s="314"/>
      <c r="F17" s="59"/>
      <c r="G17" s="59"/>
      <c r="H17" s="59"/>
      <c r="I17" s="59"/>
      <c r="J17" s="59"/>
      <c r="K17" s="59"/>
      <c r="L17" s="59"/>
      <c r="M17" s="59"/>
      <c r="N17" s="59"/>
      <c r="O17" s="59"/>
      <c r="P17" s="59"/>
      <c r="Q17" s="59"/>
      <c r="R17" s="59"/>
      <c r="S17" s="59"/>
    </row>
    <row r="18" spans="1:19" ht="54" customHeight="1">
      <c r="A18" s="314" t="s">
        <v>29</v>
      </c>
      <c r="B18" s="314"/>
      <c r="C18" s="314"/>
      <c r="D18" s="314"/>
      <c r="E18" s="314"/>
    </row>
  </sheetData>
  <mergeCells count="2">
    <mergeCell ref="A17:E17"/>
    <mergeCell ref="A18:E18"/>
  </mergeCells>
  <pageMargins left="0.70866141732283472" right="0.70866141732283472" top="0.74803149606299213" bottom="0.74803149606299213" header="0.31496062992125984" footer="0.31496062992125984"/>
  <pageSetup paperSize="9" scale="92" orientation="landscape" r:id="rId1"/>
</worksheet>
</file>

<file path=xl/worksheets/sheet9.xml><?xml version="1.0" encoding="utf-8"?>
<worksheet xmlns="http://schemas.openxmlformats.org/spreadsheetml/2006/main" xmlns:r="http://schemas.openxmlformats.org/officeDocument/2006/relationships">
  <dimension ref="A3:H22"/>
  <sheetViews>
    <sheetView tabSelected="1" view="pageBreakPreview" zoomScale="60" zoomScaleNormal="100" workbookViewId="0">
      <selection activeCell="G32" sqref="G32"/>
    </sheetView>
  </sheetViews>
  <sheetFormatPr defaultRowHeight="15"/>
  <cols>
    <col min="2" max="2" width="24.85546875" customWidth="1"/>
    <col min="3" max="3" width="12.5703125" customWidth="1"/>
    <col min="4" max="4" width="38.28515625" customWidth="1"/>
    <col min="5" max="5" width="17.140625" customWidth="1"/>
    <col min="6" max="6" width="60.140625" customWidth="1"/>
    <col min="7" max="7" width="51.85546875" customWidth="1"/>
    <col min="8" max="8" width="32" customWidth="1"/>
  </cols>
  <sheetData>
    <row r="3" spans="1:8" ht="16.5">
      <c r="A3" s="6" t="s">
        <v>264</v>
      </c>
      <c r="B3" s="7"/>
      <c r="C3" s="7"/>
      <c r="D3" s="7"/>
      <c r="E3" s="7"/>
      <c r="F3" s="7"/>
      <c r="G3" s="7"/>
    </row>
    <row r="4" spans="1:8" ht="16.5">
      <c r="A4" s="6"/>
      <c r="B4" s="7"/>
      <c r="C4" s="7"/>
      <c r="D4" s="7"/>
      <c r="E4" s="7"/>
      <c r="F4" s="7"/>
      <c r="G4" s="7"/>
    </row>
    <row r="5" spans="1:8" ht="30">
      <c r="A5" s="5" t="s">
        <v>40</v>
      </c>
      <c r="B5" s="5" t="s">
        <v>41</v>
      </c>
      <c r="C5" s="5" t="s">
        <v>42</v>
      </c>
      <c r="D5" s="5" t="s">
        <v>43</v>
      </c>
      <c r="E5" s="5" t="s">
        <v>44</v>
      </c>
      <c r="F5" s="5" t="s">
        <v>214</v>
      </c>
      <c r="G5" s="5" t="s">
        <v>213</v>
      </c>
      <c r="H5" s="30"/>
    </row>
    <row r="6" spans="1:8" ht="36.75" customHeight="1">
      <c r="A6" s="315">
        <v>1</v>
      </c>
      <c r="B6" s="315" t="s">
        <v>45</v>
      </c>
      <c r="C6" s="31">
        <v>119</v>
      </c>
      <c r="D6" s="315" t="s">
        <v>46</v>
      </c>
      <c r="E6" s="32" t="s">
        <v>47</v>
      </c>
      <c r="F6" s="33" t="s">
        <v>215</v>
      </c>
      <c r="G6" s="33" t="s">
        <v>62</v>
      </c>
      <c r="H6" s="30"/>
    </row>
    <row r="7" spans="1:8" ht="45.75" customHeight="1">
      <c r="A7" s="315"/>
      <c r="B7" s="315"/>
      <c r="C7" s="31">
        <v>119</v>
      </c>
      <c r="D7" s="315"/>
      <c r="E7" s="32" t="s">
        <v>48</v>
      </c>
      <c r="F7" s="33" t="s">
        <v>216</v>
      </c>
      <c r="G7" s="33" t="s">
        <v>63</v>
      </c>
      <c r="H7" s="30"/>
    </row>
    <row r="8" spans="1:8" ht="16.5">
      <c r="A8" s="315">
        <v>2</v>
      </c>
      <c r="B8" s="315" t="s">
        <v>49</v>
      </c>
      <c r="C8" s="31">
        <v>1</v>
      </c>
      <c r="D8" s="315" t="s">
        <v>50</v>
      </c>
      <c r="E8" s="32" t="s">
        <v>47</v>
      </c>
      <c r="F8" s="33" t="s">
        <v>217</v>
      </c>
      <c r="G8" s="33" t="s">
        <v>64</v>
      </c>
      <c r="H8" s="30"/>
    </row>
    <row r="9" spans="1:8" ht="16.5">
      <c r="A9" s="315"/>
      <c r="B9" s="315"/>
      <c r="C9" s="31">
        <v>1</v>
      </c>
      <c r="D9" s="315"/>
      <c r="E9" s="32" t="s">
        <v>48</v>
      </c>
      <c r="F9" s="33" t="s">
        <v>216</v>
      </c>
      <c r="G9" s="33" t="s">
        <v>63</v>
      </c>
      <c r="H9" s="30"/>
    </row>
    <row r="10" spans="1:8" ht="16.5">
      <c r="A10" s="315">
        <v>3</v>
      </c>
      <c r="B10" s="315" t="s">
        <v>51</v>
      </c>
      <c r="C10" s="31">
        <v>7</v>
      </c>
      <c r="D10" s="316" t="s">
        <v>52</v>
      </c>
      <c r="E10" s="32" t="s">
        <v>47</v>
      </c>
      <c r="F10" s="33" t="s">
        <v>217</v>
      </c>
      <c r="G10" s="33" t="s">
        <v>64</v>
      </c>
      <c r="H10" s="30"/>
    </row>
    <row r="11" spans="1:8" ht="16.5">
      <c r="A11" s="315"/>
      <c r="B11" s="315"/>
      <c r="C11" s="31">
        <v>7</v>
      </c>
      <c r="D11" s="316"/>
      <c r="E11" s="32" t="s">
        <v>48</v>
      </c>
      <c r="F11" s="33" t="s">
        <v>216</v>
      </c>
      <c r="G11" s="33" t="s">
        <v>63</v>
      </c>
      <c r="H11" s="30"/>
    </row>
    <row r="12" spans="1:8" ht="16.5">
      <c r="A12" s="315">
        <v>4</v>
      </c>
      <c r="B12" s="315" t="s">
        <v>53</v>
      </c>
      <c r="C12" s="31">
        <v>7</v>
      </c>
      <c r="D12" s="315" t="s">
        <v>52</v>
      </c>
      <c r="E12" s="32" t="s">
        <v>47</v>
      </c>
      <c r="F12" s="33" t="s">
        <v>217</v>
      </c>
      <c r="G12" s="33" t="s">
        <v>64</v>
      </c>
      <c r="H12" s="30"/>
    </row>
    <row r="13" spans="1:8" ht="16.5">
      <c r="A13" s="315"/>
      <c r="B13" s="315"/>
      <c r="C13" s="31">
        <v>7</v>
      </c>
      <c r="D13" s="315"/>
      <c r="E13" s="32" t="s">
        <v>48</v>
      </c>
      <c r="F13" s="33" t="s">
        <v>216</v>
      </c>
      <c r="G13" s="33" t="s">
        <v>63</v>
      </c>
      <c r="H13" s="30"/>
    </row>
    <row r="14" spans="1:8" ht="53.25" customHeight="1">
      <c r="A14" s="318">
        <v>6</v>
      </c>
      <c r="B14" s="318" t="s">
        <v>54</v>
      </c>
      <c r="C14" s="31">
        <v>1</v>
      </c>
      <c r="D14" s="315" t="s">
        <v>55</v>
      </c>
      <c r="E14" s="32" t="s">
        <v>47</v>
      </c>
      <c r="F14" s="217" t="s">
        <v>219</v>
      </c>
      <c r="G14" s="33" t="s">
        <v>218</v>
      </c>
      <c r="H14" s="321" t="s">
        <v>70</v>
      </c>
    </row>
    <row r="15" spans="1:8" ht="52.5" customHeight="1">
      <c r="A15" s="319"/>
      <c r="B15" s="319"/>
      <c r="C15" s="31">
        <v>1</v>
      </c>
      <c r="D15" s="315"/>
      <c r="E15" s="32" t="s">
        <v>48</v>
      </c>
      <c r="F15" s="33" t="s">
        <v>221</v>
      </c>
      <c r="G15" s="33" t="s">
        <v>220</v>
      </c>
      <c r="H15" s="322"/>
    </row>
    <row r="16" spans="1:8" ht="45">
      <c r="A16" s="319"/>
      <c r="B16" s="319"/>
      <c r="C16" s="31">
        <v>2</v>
      </c>
      <c r="D16" s="315" t="s">
        <v>56</v>
      </c>
      <c r="E16" s="32" t="s">
        <v>47</v>
      </c>
      <c r="F16" s="217" t="s">
        <v>223</v>
      </c>
      <c r="G16" s="33" t="s">
        <v>222</v>
      </c>
      <c r="H16" s="30"/>
    </row>
    <row r="17" spans="1:8" ht="45">
      <c r="A17" s="319"/>
      <c r="B17" s="319"/>
      <c r="C17" s="31">
        <v>2</v>
      </c>
      <c r="D17" s="315"/>
      <c r="E17" s="32" t="s">
        <v>48</v>
      </c>
      <c r="F17" s="33" t="s">
        <v>225</v>
      </c>
      <c r="G17" s="33" t="s">
        <v>224</v>
      </c>
      <c r="H17" s="30"/>
    </row>
    <row r="18" spans="1:8" ht="60">
      <c r="A18" s="319"/>
      <c r="B18" s="319"/>
      <c r="C18" s="31">
        <v>8</v>
      </c>
      <c r="D18" s="315" t="s">
        <v>52</v>
      </c>
      <c r="E18" s="32" t="s">
        <v>47</v>
      </c>
      <c r="F18" s="33" t="s">
        <v>245</v>
      </c>
      <c r="G18" s="33" t="s">
        <v>245</v>
      </c>
      <c r="H18" s="30"/>
    </row>
    <row r="19" spans="1:8" ht="75">
      <c r="A19" s="320"/>
      <c r="B19" s="320"/>
      <c r="C19" s="31">
        <v>8</v>
      </c>
      <c r="D19" s="315"/>
      <c r="E19" s="32" t="s">
        <v>48</v>
      </c>
      <c r="F19" s="33" t="s">
        <v>246</v>
      </c>
      <c r="G19" s="33" t="s">
        <v>246</v>
      </c>
      <c r="H19" s="30"/>
    </row>
    <row r="20" spans="1:8" ht="16.5">
      <c r="A20" s="34"/>
      <c r="B20" s="34"/>
      <c r="C20" s="34"/>
      <c r="D20" s="34"/>
      <c r="E20" s="34"/>
      <c r="F20" s="34"/>
      <c r="G20" s="34"/>
      <c r="H20" s="30"/>
    </row>
    <row r="21" spans="1:8" ht="16.5">
      <c r="A21" s="317"/>
      <c r="B21" s="317"/>
      <c r="C21" s="317"/>
      <c r="D21" s="317"/>
      <c r="E21" s="317"/>
      <c r="F21" s="34"/>
      <c r="G21" s="34"/>
      <c r="H21" s="30"/>
    </row>
    <row r="22" spans="1:8">
      <c r="A22" s="7"/>
      <c r="B22" s="7"/>
      <c r="C22" s="7"/>
      <c r="D22" s="7"/>
      <c r="E22" s="7"/>
    </row>
  </sheetData>
  <mergeCells count="19">
    <mergeCell ref="A21:E21"/>
    <mergeCell ref="A14:A19"/>
    <mergeCell ref="B14:B19"/>
    <mergeCell ref="D14:D15"/>
    <mergeCell ref="H14:H15"/>
    <mergeCell ref="D16:D17"/>
    <mergeCell ref="D18:D19"/>
    <mergeCell ref="A10:A11"/>
    <mergeCell ref="B10:B11"/>
    <mergeCell ref="D10:D11"/>
    <mergeCell ref="A12:A13"/>
    <mergeCell ref="B12:B13"/>
    <mergeCell ref="D12:D13"/>
    <mergeCell ref="A6:A7"/>
    <mergeCell ref="B6:B7"/>
    <mergeCell ref="D6:D7"/>
    <mergeCell ref="A8:A9"/>
    <mergeCell ref="B8:B9"/>
    <mergeCell ref="D8:D9"/>
  </mergeCells>
  <printOptions horizontalCentered="1"/>
  <pageMargins left="0.70866141732283472" right="0.70866141732283472" top="0.74803149606299213" bottom="0.74803149606299213" header="0.31496062992125984" footer="0.31496062992125984"/>
  <pageSetup paperSize="8" scale="53"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Informatii intocmire buget</vt:lpstr>
      <vt:lpstr>24.1.</vt:lpstr>
      <vt:lpstr>24.1 parteneriat</vt:lpstr>
      <vt:lpstr>24.1.1</vt:lpstr>
      <vt:lpstr>24.1.2</vt:lpstr>
      <vt:lpstr>24.1.n</vt:lpstr>
      <vt:lpstr>24.2</vt:lpstr>
      <vt:lpstr>24.3.1</vt:lpstr>
      <vt:lpstr>24.4.1</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maria.petre</dc:creator>
  <cp:lastModifiedBy>roxana.chitu</cp:lastModifiedBy>
  <cp:lastPrinted>2016-11-07T13:12:39Z</cp:lastPrinted>
  <dcterms:created xsi:type="dcterms:W3CDTF">2015-08-14T11:18:43Z</dcterms:created>
  <dcterms:modified xsi:type="dcterms:W3CDTF">2016-11-07T13:13:56Z</dcterms:modified>
</cp:coreProperties>
</file>