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117.xml" ContentType="application/vnd.openxmlformats-officedocument.spreadsheetml.revisionLog+xml"/>
  <Override PartName="/xl/revisions/revisionLog278.xml" ContentType="application/vnd.openxmlformats-officedocument.spreadsheetml.revisionLog+xml"/>
  <Override PartName="/xl/revisions/revisionLog282.xml" ContentType="application/vnd.openxmlformats-officedocument.spreadsheetml.revisionLog+xml"/>
  <Override PartName="/xl/revisions/revisionLog159.xml" ContentType="application/vnd.openxmlformats-officedocument.spreadsheetml.revisionLog+xml"/>
  <Override PartName="/xl/revisions/revisionLog84.xml" ContentType="application/vnd.openxmlformats-officedocument.spreadsheetml.revisionLog+xml"/>
  <Override PartName="/xl/revisions/revisionLog138.xml" ContentType="application/vnd.openxmlformats-officedocument.spreadsheetml.revisionLog+xml"/>
  <Override PartName="/xl/revisions/revisionLog170.xml" ContentType="application/vnd.openxmlformats-officedocument.spreadsheetml.revisionLog+xml"/>
  <Override PartName="/xl/revisions/revisionLog226.xml" ContentType="application/vnd.openxmlformats-officedocument.spreadsheetml.revisionLog+xml"/>
  <Override PartName="/xl/revisions/revisionLog191.xml" ContentType="application/vnd.openxmlformats-officedocument.spreadsheetml.revisionLog+xml"/>
  <Override PartName="/xl/revisions/revisionLog205.xml" ContentType="application/vnd.openxmlformats-officedocument.spreadsheetml.revisionLog+xml"/>
  <Override PartName="/xl/revisions/revisionLog247.xml" ContentType="application/vnd.openxmlformats-officedocument.spreadsheetml.revisionLog+xml"/>
  <Override PartName="/xl/revisions/revisionLog255.xml" ContentType="application/vnd.openxmlformats-officedocument.spreadsheetml.revisionLog+xml"/>
  <Override PartName="/xl/revisions/revisionLog107.xml" ContentType="application/vnd.openxmlformats-officedocument.spreadsheetml.revisionLog+xml"/>
  <Override PartName="/xl/revisions/revisionLog17.xml" ContentType="application/vnd.openxmlformats-officedocument.spreadsheetml.revisionLog+xml"/>
  <Override PartName="/xl/revisions/revisionLog128.xml" ContentType="application/vnd.openxmlformats-officedocument.spreadsheetml.revisionLog+xml"/>
  <Override PartName="/xl/revisions/revisionLog74.xml" ContentType="application/vnd.openxmlformats-officedocument.spreadsheetml.revisionLog+xml"/>
  <Override PartName="/xl/revisions/revisionLog149.xml" ContentType="application/vnd.openxmlformats-officedocument.spreadsheetml.revisionLog+xml"/>
  <Override PartName="/xl/revisions/revisionLog237.xml" ContentType="application/vnd.openxmlformats-officedocument.spreadsheetml.revisionLog+xml"/>
  <Override PartName="/xl/revisions/revisionLog181.xml" ContentType="application/vnd.openxmlformats-officedocument.spreadsheetml.revisionLog+xml"/>
  <Override PartName="/xl/revisions/revisionLog95.xml" ContentType="application/vnd.openxmlformats-officedocument.spreadsheetml.revisionLog+xml"/>
  <Override PartName="/xl/revisions/revisionLog160.xml" ContentType="application/vnd.openxmlformats-officedocument.spreadsheetml.revisionLog+xml"/>
  <Override PartName="/xl/revisions/revisionLog216.xml" ContentType="application/vnd.openxmlformats-officedocument.spreadsheetml.revisionLog+xml"/>
  <Override PartName="/xl/revisions/revisionLog266.xml" ContentType="application/vnd.openxmlformats-officedocument.spreadsheetml.revisionLog+xml"/>
  <Override PartName="/xl/revisions/revisionLog6.xml" ContentType="application/vnd.openxmlformats-officedocument.spreadsheetml.revisionLog+xml"/>
  <Override PartName="/xl/revisions/revisionLog118.xml" ContentType="application/vnd.openxmlformats-officedocument.spreadsheetml.revisionLog+xml"/>
  <Override PartName="/xl/revisions/revisionLog139.xml" ContentType="application/vnd.openxmlformats-officedocument.spreadsheetml.revisionLog+xml"/>
  <Override PartName="/xl/revisions/revisionLog18.xml" ContentType="application/vnd.openxmlformats-officedocument.spreadsheetml.revisionLog+xml"/>
  <Override PartName="/xl/revisions/revisionLog283.xml" ContentType="application/vnd.openxmlformats-officedocument.spreadsheetml.revisionLog+xml"/>
  <Override PartName="/xl/revisions/revisionLog85.xml" ContentType="application/vnd.openxmlformats-officedocument.spreadsheetml.revisionLog+xml"/>
  <Override PartName="/xl/revisions/revisionLog150.xml" ContentType="application/vnd.openxmlformats-officedocument.spreadsheetml.revisionLog+xml"/>
  <Override PartName="/xl/revisions/revisionLog171.xml" ContentType="application/vnd.openxmlformats-officedocument.spreadsheetml.revisionLog+xml"/>
  <Override PartName="/xl/revisions/revisionLog192.xml" ContentType="application/vnd.openxmlformats-officedocument.spreadsheetml.revisionLog+xml"/>
  <Override PartName="/xl/revisions/revisionLog206.xml" ContentType="application/vnd.openxmlformats-officedocument.spreadsheetml.revisionLog+xml"/>
  <Override PartName="/xl/revisions/revisionLog227.xml" ContentType="application/vnd.openxmlformats-officedocument.spreadsheetml.revisionLog+xml"/>
  <Override PartName="/xl/revisions/revisionLog248.xml" ContentType="application/vnd.openxmlformats-officedocument.spreadsheetml.revisionLog+xml"/>
  <Override PartName="/xl/revisions/revisionLog256.xml" ContentType="application/vnd.openxmlformats-officedocument.spreadsheetml.revisionLog+xml"/>
  <Override PartName="/xl/revisions/revisionLog129.xml" ContentType="application/vnd.openxmlformats-officedocument.spreadsheetml.revisionLog+xml"/>
  <Override PartName="/xl/revisions/revisionLog267.xml" ContentType="application/vnd.openxmlformats-officedocument.spreadsheetml.revisionLog+xml"/>
  <Override PartName="/xl/revisions/revisionLog108.xml" ContentType="application/vnd.openxmlformats-officedocument.spreadsheetml.revisionLog+xml"/>
  <Override PartName="/xl/revisions/revisionLog217.xml" ContentType="application/vnd.openxmlformats-officedocument.spreadsheetml.revisionLog+xml"/>
  <Override PartName="/xl/revisions/revisionLog75.xml" ContentType="application/vnd.openxmlformats-officedocument.spreadsheetml.revisionLog+xml"/>
  <Override PartName="/xl/revisions/revisionLog96.xml" ContentType="application/vnd.openxmlformats-officedocument.spreadsheetml.revisionLog+xml"/>
  <Override PartName="/xl/revisions/revisionLog140.xml" ContentType="application/vnd.openxmlformats-officedocument.spreadsheetml.revisionLog+xml"/>
  <Override PartName="/xl/revisions/revisionLog161.xml" ContentType="application/vnd.openxmlformats-officedocument.spreadsheetml.revisionLog+xml"/>
  <Override PartName="/xl/revisions/revisionLog182.xml" ContentType="application/vnd.openxmlformats-officedocument.spreadsheetml.revisionLog+xml"/>
  <Override PartName="/xl/revisions/revisionLog238.xml" ContentType="application/vnd.openxmlformats-officedocument.spreadsheetml.revisionLog+xml"/>
  <Override PartName="/xl/revisions/revisionLog7.xml" ContentType="application/vnd.openxmlformats-officedocument.spreadsheetml.revisionLog+xml"/>
  <Override PartName="/xl/revisions/revisionLog284.xml" ContentType="application/vnd.openxmlformats-officedocument.spreadsheetml.revisionLog+xml"/>
  <Override PartName="/xl/revisions/revisionLog119.xml" ContentType="application/vnd.openxmlformats-officedocument.spreadsheetml.revisionLog+xml"/>
  <Override PartName="/xl/revisions/revisionLog257.xml" ContentType="application/vnd.openxmlformats-officedocument.spreadsheetml.revisionLog+xml"/>
  <Override PartName="/xl/revisions/revisionLog19.xml" ContentType="application/vnd.openxmlformats-officedocument.spreadsheetml.revisionLog+xml"/>
  <Override PartName="/xl/revisions/revisionLog151.xml" ContentType="application/vnd.openxmlformats-officedocument.spreadsheetml.revisionLog+xml"/>
  <Override PartName="/xl/revisions/revisionLog130.xml" ContentType="application/vnd.openxmlformats-officedocument.spreadsheetml.revisionLog+xml"/>
  <Override PartName="/xl/revisions/revisionLog86.xml" ContentType="application/vnd.openxmlformats-officedocument.spreadsheetml.revisionLog+xml"/>
  <Override PartName="/xl/revisions/revisionLog172.xml" ContentType="application/vnd.openxmlformats-officedocument.spreadsheetml.revisionLog+xml"/>
  <Override PartName="/xl/revisions/revisionLog193.xml" ContentType="application/vnd.openxmlformats-officedocument.spreadsheetml.revisionLog+xml"/>
  <Override PartName="/xl/revisions/revisionLog207.xml" ContentType="application/vnd.openxmlformats-officedocument.spreadsheetml.revisionLog+xml"/>
  <Override PartName="/xl/revisions/revisionLog228.xml" ContentType="application/vnd.openxmlformats-officedocument.spreadsheetml.revisionLog+xml"/>
  <Override PartName="/xl/revisions/revisionLog249.xml" ContentType="application/vnd.openxmlformats-officedocument.spreadsheetml.revisionLog+xml"/>
  <Override PartName="/xl/revisions/revisionLog109.xml" ContentType="application/vnd.openxmlformats-officedocument.spreadsheetml.revisionLog+xml"/>
  <Override PartName="/xl/revisions/revisionLog8.xml" ContentType="application/vnd.openxmlformats-officedocument.spreadsheetml.revisionLog+xml"/>
  <Override PartName="/xl/revisions/revisionLog268.xml" ContentType="application/vnd.openxmlformats-officedocument.spreadsheetml.revisionLog+xml"/>
  <Override PartName="/xl/revisions/revisionLog141.xml" ContentType="application/vnd.openxmlformats-officedocument.spreadsheetml.revisionLog+xml"/>
  <Override PartName="/xl/revisions/revisionLog120.xml" ContentType="application/vnd.openxmlformats-officedocument.spreadsheetml.revisionLog+xml"/>
  <Override PartName="/xl/revisions/revisionLog76.xml" ContentType="application/vnd.openxmlformats-officedocument.spreadsheetml.revisionLog+xml"/>
  <Override PartName="/xl/revisions/revisionLog97.xml" ContentType="application/vnd.openxmlformats-officedocument.spreadsheetml.revisionLog+xml"/>
  <Override PartName="/xl/revisions/revisionLog239.xml" ContentType="application/vnd.openxmlformats-officedocument.spreadsheetml.revisionLog+xml"/>
  <Override PartName="/xl/revisions/revisionLog162.xml" ContentType="application/vnd.openxmlformats-officedocument.spreadsheetml.revisionLog+xml"/>
  <Override PartName="/xl/revisions/revisionLog183.xml" ContentType="application/vnd.openxmlformats-officedocument.spreadsheetml.revisionLog+xml"/>
  <Override PartName="/xl/revisions/revisionLog218.xml" ContentType="application/vnd.openxmlformats-officedocument.spreadsheetml.revisionLog+xml"/>
  <Override PartName="/xl/revisions/revisionLog250.xml" ContentType="application/vnd.openxmlformats-officedocument.spreadsheetml.revisionLog+xml"/>
  <Override PartName="/xl/revisions/revisionLog258.xml" ContentType="application/vnd.openxmlformats-officedocument.spreadsheetml.revisionLog+xml"/>
  <Override PartName="/xl/revisions/revisionLog20.xml" ContentType="application/vnd.openxmlformats-officedocument.spreadsheetml.revisionLog+xml"/>
  <Override PartName="/xl/revisions/revisionLog285.xml" ContentType="application/vnd.openxmlformats-officedocument.spreadsheetml.revisionLog+xml"/>
  <Override PartName="/xl/revisions/revisionLog131.xml" ContentType="application/vnd.openxmlformats-officedocument.spreadsheetml.revisionLog+xml"/>
  <Override PartName="/xl/revisions/revisionLog110.xml" ContentType="application/vnd.openxmlformats-officedocument.spreadsheetml.revisionLog+xml"/>
  <Override PartName="/xl/revisions/revisionLog87.xml" ContentType="application/vnd.openxmlformats-officedocument.spreadsheetml.revisionLog+xml"/>
  <Override PartName="/xl/revisions/revisionLog152.xml" ContentType="application/vnd.openxmlformats-officedocument.spreadsheetml.revisionLog+xml"/>
  <Override PartName="/xl/revisions/revisionLog173.xml" ContentType="application/vnd.openxmlformats-officedocument.spreadsheetml.revisionLog+xml"/>
  <Override PartName="/xl/revisions/revisionLog194.xml" ContentType="application/vnd.openxmlformats-officedocument.spreadsheetml.revisionLog+xml"/>
  <Override PartName="/xl/revisions/revisionLog208.xml" ContentType="application/vnd.openxmlformats-officedocument.spreadsheetml.revisionLog+xml"/>
  <Override PartName="/xl/revisions/revisionLog229.xml" ContentType="application/vnd.openxmlformats-officedocument.spreadsheetml.revisionLog+xml"/>
  <Override PartName="/xl/revisions/revisionLog240.xml" ContentType="application/vnd.openxmlformats-officedocument.spreadsheetml.revisionLog+xml"/>
  <Override PartName="/xl/revisions/revisionLog9.xml" ContentType="application/vnd.openxmlformats-officedocument.spreadsheetml.revisionLog+xml"/>
  <Override PartName="/xl/revisions/revisionLog269.xml" ContentType="application/vnd.openxmlformats-officedocument.spreadsheetml.revisionLog+xml"/>
  <Override PartName="/xl/revisions/revisionLog100.xml" ContentType="application/vnd.openxmlformats-officedocument.spreadsheetml.revisionLog+xml"/>
  <Override PartName="/xl/revisions/revisionLog77.xml" ContentType="application/vnd.openxmlformats-officedocument.spreadsheetml.revisionLog+xml"/>
  <Override PartName="/xl/revisions/revisionLog219.xml" ContentType="application/vnd.openxmlformats-officedocument.spreadsheetml.revisionLog+xml"/>
  <Override PartName="/xl/revisions/revisionLog98.xml" ContentType="application/vnd.openxmlformats-officedocument.spreadsheetml.revisionLog+xml"/>
  <Override PartName="/xl/revisions/revisionLog121.xml" ContentType="application/vnd.openxmlformats-officedocument.spreadsheetml.revisionLog+xml"/>
  <Override PartName="/xl/revisions/revisionLog142.xml" ContentType="application/vnd.openxmlformats-officedocument.spreadsheetml.revisionLog+xml"/>
  <Override PartName="/xl/revisions/revisionLog163.xml" ContentType="application/vnd.openxmlformats-officedocument.spreadsheetml.revisionLog+xml"/>
  <Override PartName="/xl/revisions/revisionLog184.xml" ContentType="application/vnd.openxmlformats-officedocument.spreadsheetml.revisionLog+xml"/>
  <Override PartName="/xl/revisions/revisionLog230.xml" ContentType="application/vnd.openxmlformats-officedocument.spreadsheetml.revisionLog+xml"/>
  <Override PartName="/xl/revisions/revisionLog251.xml" ContentType="application/vnd.openxmlformats-officedocument.spreadsheetml.revisionLog+xml"/>
  <Override PartName="/xl/revisions/revisionLog21.xml" ContentType="application/vnd.openxmlformats-officedocument.spreadsheetml.revisionLog+xml"/>
  <Override PartName="/xl/revisions/revisionLog259.xml" ContentType="application/vnd.openxmlformats-officedocument.spreadsheetml.revisionLog+xml"/>
  <Override PartName="/xl/revisions/revisionLog22.xml" ContentType="application/vnd.openxmlformats-officedocument.spreadsheetml.revisionLog+xml"/>
  <Override PartName="/xl/revisions/revisionLog88.xml" ContentType="application/vnd.openxmlformats-officedocument.spreadsheetml.revisionLog+xml"/>
  <Override PartName="/xl/revisions/revisionLog111.xml" ContentType="application/vnd.openxmlformats-officedocument.spreadsheetml.revisionLog+xml"/>
  <Override PartName="/xl/revisions/revisionLog132.xml" ContentType="application/vnd.openxmlformats-officedocument.spreadsheetml.revisionLog+xml"/>
  <Override PartName="/xl/revisions/revisionLog153.xml" ContentType="application/vnd.openxmlformats-officedocument.spreadsheetml.revisionLog+xml"/>
  <Override PartName="/xl/revisions/revisionLog174.xml" ContentType="application/vnd.openxmlformats-officedocument.spreadsheetml.revisionLog+xml"/>
  <Override PartName="/xl/revisions/revisionLog195.xml" ContentType="application/vnd.openxmlformats-officedocument.spreadsheetml.revisionLog+xml"/>
  <Override PartName="/xl/revisions/revisionLog209.xml" ContentType="application/vnd.openxmlformats-officedocument.spreadsheetml.revisionLog+xml"/>
  <Override PartName="/xl/revisions/revisionLog179.xml" ContentType="application/vnd.openxmlformats-officedocument.spreadsheetml.revisionLog+xml"/>
  <Override PartName="/xl/revisions/revisionLog83.xml" ContentType="application/vnd.openxmlformats-officedocument.spreadsheetml.revisionLog+xml"/>
  <Override PartName="/xl/revisions/revisionLog220.xml" ContentType="application/vnd.openxmlformats-officedocument.spreadsheetml.revisionLog+xml"/>
  <Override PartName="/xl/revisions/revisionLog241.xml" ContentType="application/vnd.openxmlformats-officedocument.spreadsheetml.revisionLog+xml"/>
  <Override PartName="/xl/revisions/revisionLog190.xml" ContentType="application/vnd.openxmlformats-officedocument.spreadsheetml.revisionLog+xml"/>
  <Override PartName="/xl/revisions/revisionLog204.xml" ContentType="application/vnd.openxmlformats-officedocument.spreadsheetml.revisionLog+xml"/>
  <Override PartName="/xl/revisions/revisionLog225.xml" ContentType="application/vnd.openxmlformats-officedocument.spreadsheetml.revisionLog+xml"/>
  <Override PartName="/xl/revisions/revisionLog246.xml" ContentType="application/vnd.openxmlformats-officedocument.spreadsheetml.revisionLog+xml"/>
  <Override PartName="/xl/revisions/revisionLog254.xml" ContentType="application/vnd.openxmlformats-officedocument.spreadsheetml.revisionLog+xml"/>
  <Override PartName="/xl/revisions/revisionLog16.xml" ContentType="application/vnd.openxmlformats-officedocument.spreadsheetml.revisionLog+xml"/>
  <Override PartName="/xl/revisions/revisionLog270.xml" ContentType="application/vnd.openxmlformats-officedocument.spreadsheetml.revisionLog+xml"/>
  <Override PartName="/xl/revisions/revisionLog10.xml" ContentType="application/vnd.openxmlformats-officedocument.spreadsheetml.revisionLog+xml"/>
  <Override PartName="/xl/revisions/revisionLog106.xml" ContentType="application/vnd.openxmlformats-officedocument.spreadsheetml.revisionLog+xml"/>
  <Override PartName="/xl/revisions/revisionLog127.xml" ContentType="application/vnd.openxmlformats-officedocument.spreadsheetml.revisionLog+xml"/>
  <Override PartName="/xl/revisions/revisionLog78.xml" ContentType="application/vnd.openxmlformats-officedocument.spreadsheetml.revisionLog+xml"/>
  <Override PartName="/xl/revisions/revisionLog99.xml" ContentType="application/vnd.openxmlformats-officedocument.spreadsheetml.revisionLog+xml"/>
  <Override PartName="/xl/revisions/revisionLog101.xml" ContentType="application/vnd.openxmlformats-officedocument.spreadsheetml.revisionLog+xml"/>
  <Override PartName="/xl/revisions/revisionLog122.xml" ContentType="application/vnd.openxmlformats-officedocument.spreadsheetml.revisionLog+xml"/>
  <Override PartName="/xl/revisions/revisionLog143.xml" ContentType="application/vnd.openxmlformats-officedocument.spreadsheetml.revisionLog+xml"/>
  <Override PartName="/xl/revisions/revisionLog164.xml" ContentType="application/vnd.openxmlformats-officedocument.spreadsheetml.revisionLog+xml"/>
  <Override PartName="/xl/revisions/revisionLog185.xml" ContentType="application/vnd.openxmlformats-officedocument.spreadsheetml.revisionLog+xml"/>
  <Override PartName="/xl/revisions/revisionLog169.xml" ContentType="application/vnd.openxmlformats-officedocument.spreadsheetml.revisionLog+xml"/>
  <Override PartName="/xl/revisions/revisionLog148.xml" ContentType="application/vnd.openxmlformats-officedocument.spreadsheetml.revisionLog+xml"/>
  <Override PartName="/xl/revisions/revisionLog94.xml" ContentType="application/vnd.openxmlformats-officedocument.spreadsheetml.revisionLog+xml"/>
  <Override PartName="/xl/revisions/revisionLog73.xml" ContentType="application/vnd.openxmlformats-officedocument.spreadsheetml.revisionLog+xml"/>
  <Override PartName="/xl/revisions/revisionLog210.xml" ContentType="application/vnd.openxmlformats-officedocument.spreadsheetml.revisionLog+xml"/>
  <Override PartName="/xl/revisions/revisionLog236.xml" ContentType="application/vnd.openxmlformats-officedocument.spreadsheetml.revisionLog+xml"/>
  <Override PartName="/xl/revisions/revisionLog215.xml" ContentType="application/vnd.openxmlformats-officedocument.spreadsheetml.revisionLog+xml"/>
  <Override PartName="/xl/revisions/revisionLog180.xml" ContentType="application/vnd.openxmlformats-officedocument.spreadsheetml.revisionLog+xml"/>
  <Override PartName="/xl/revisions/revisionLog5.xml" ContentType="application/vnd.openxmlformats-officedocument.spreadsheetml.revisionLog+xml"/>
  <Override PartName="/xl/revisions/revisionLog265.xml" ContentType="application/vnd.openxmlformats-officedocument.spreadsheetml.revisionLog+xml"/>
  <Override PartName="/xl/revisions/revisionLog273.xml" ContentType="application/vnd.openxmlformats-officedocument.spreadsheetml.revisionLog+xml"/>
  <Override PartName="/xl/revisions/revisionLog231.xml" ContentType="application/vnd.openxmlformats-officedocument.spreadsheetml.revisionLog+xml"/>
  <Override PartName="/xl/revisions/revisionLog252.xml" ContentType="application/vnd.openxmlformats-officedocument.spreadsheetml.revisionLog+xml"/>
  <Override PartName="/xl/revisions/revisionLog260.xml" ContentType="application/vnd.openxmlformats-officedocument.spreadsheetml.revisionLog+xml"/>
  <Override PartName="/xl/revisions/revisionLog23.xml" ContentType="application/vnd.openxmlformats-officedocument.spreadsheetml.revisionLog+xml"/>
  <Override PartName="/xl/revisions/revisionLog175.xml" ContentType="application/vnd.openxmlformats-officedocument.spreadsheetml.revisionLog+xml"/>
  <Override PartName="/xl/revisions/revisionLog154.xml" ContentType="application/vnd.openxmlformats-officedocument.spreadsheetml.revisionLog+xml"/>
  <Override PartName="/xl/revisions/revisionLog89.xml" ContentType="application/vnd.openxmlformats-officedocument.spreadsheetml.revisionLog+xml"/>
  <Override PartName="/xl/revisions/revisionLog112.xml" ContentType="application/vnd.openxmlformats-officedocument.spreadsheetml.revisionLog+xml"/>
  <Override PartName="/xl/revisions/revisionLog133.xml" ContentType="application/vnd.openxmlformats-officedocument.spreadsheetml.revisionLog+xml"/>
  <Override PartName="/xl/revisions/revisionLog196.xml" ContentType="application/vnd.openxmlformats-officedocument.spreadsheetml.revisionLog+xml"/>
  <Override PartName="/xl/revisions/revisionLog200.xml" ContentType="application/vnd.openxmlformats-officedocument.spreadsheetml.revisionLog+xml"/>
  <Override PartName="/xl/revisions/revisionLog271.xml" ContentType="application/vnd.openxmlformats-officedocument.spreadsheetml.revisionLog+xml"/>
  <Override PartName="/xl/revisions/revisionLog221.xml" ContentType="application/vnd.openxmlformats-officedocument.spreadsheetml.revisionLog+xml"/>
  <Override PartName="/xl/revisions/revisionLog242.xml" ContentType="application/vnd.openxmlformats-officedocument.spreadsheetml.revisionLog+xml"/>
  <Override PartName="/xl/revisions/revisionLog11.xml" ContentType="application/vnd.openxmlformats-officedocument.spreadsheetml.revisionLog+xml"/>
  <Override PartName="/xl/revisions/revisionLog144.xml" ContentType="application/vnd.openxmlformats-officedocument.spreadsheetml.revisionLog+xml"/>
  <Override PartName="/xl/revisions/revisionLog123.xml" ContentType="application/vnd.openxmlformats-officedocument.spreadsheetml.revisionLog+xml"/>
  <Override PartName="/xl/revisions/revisionLog79.xml" ContentType="application/vnd.openxmlformats-officedocument.spreadsheetml.revisionLog+xml"/>
  <Override PartName="/xl/revisions/revisionLog102.xml" ContentType="application/vnd.openxmlformats-officedocument.spreadsheetml.revisionLog+xml"/>
  <Override PartName="/xl/revisions/revisionLog90.xml" ContentType="application/vnd.openxmlformats-officedocument.spreadsheetml.revisionLog+xml"/>
  <Override PartName="/xl/revisions/revisionLog165.xml" ContentType="application/vnd.openxmlformats-officedocument.spreadsheetml.revisionLog+xml"/>
  <Override PartName="/xl/revisions/revisionLog186.xml" ContentType="application/vnd.openxmlformats-officedocument.spreadsheetml.revisionLog+xml"/>
  <Override PartName="/xl/revisions/revisionLog211.xml" ContentType="application/vnd.openxmlformats-officedocument.spreadsheetml.revisionLog+xml"/>
  <Override PartName="/xl/revisions/revisionLog232.xml" ContentType="application/vnd.openxmlformats-officedocument.spreadsheetml.revisionLog+xml"/>
  <Override PartName="/xl/revisions/revisionLog1.xml" ContentType="application/vnd.openxmlformats-officedocument.spreadsheetml.revisionLog+xml"/>
  <Override PartName="/xl/revisions/revisionLog261.xml" ContentType="application/vnd.openxmlformats-officedocument.spreadsheetml.revisionLog+xml"/>
  <Override PartName="/xl/revisions/revisionLog274.xml" ContentType="application/vnd.openxmlformats-officedocument.spreadsheetml.revisionLog+xml"/>
  <Override PartName="/xl/revisions/revisionLog134.xml" ContentType="application/vnd.openxmlformats-officedocument.spreadsheetml.revisionLog+xml"/>
  <Override PartName="/xl/revisions/revisionLog113.xml" ContentType="application/vnd.openxmlformats-officedocument.spreadsheetml.revisionLog+xml"/>
  <Override PartName="/xl/revisions/revisionLog80.xml" ContentType="application/vnd.openxmlformats-officedocument.spreadsheetml.revisionLog+xml"/>
  <Override PartName="/xl/revisions/revisionLog155.xml" ContentType="application/vnd.openxmlformats-officedocument.spreadsheetml.revisionLog+xml"/>
  <Override PartName="/xl/revisions/revisionLog176.xml" ContentType="application/vnd.openxmlformats-officedocument.spreadsheetml.revisionLog+xml"/>
  <Override PartName="/xl/revisions/revisionLog197.xml" ContentType="application/vnd.openxmlformats-officedocument.spreadsheetml.revisionLog+xml"/>
  <Override PartName="/xl/revisions/revisionLog201.xml" ContentType="application/vnd.openxmlformats-officedocument.spreadsheetml.revisionLog+xml"/>
  <Override PartName="/xl/revisions/revisionLog222.xml" ContentType="application/vnd.openxmlformats-officedocument.spreadsheetml.revisionLog+xml"/>
  <Override PartName="/xl/revisions/revisionLog243.xml" ContentType="application/vnd.openxmlformats-officedocument.spreadsheetml.revisionLog+xml"/>
  <Override PartName="/xl/revisions/revisionLog12.xml" ContentType="application/vnd.openxmlformats-officedocument.spreadsheetml.revisionLog+xml"/>
  <Override PartName="/xl/revisions/revisionLog272.xml" ContentType="application/vnd.openxmlformats-officedocument.spreadsheetml.revisionLog+xml"/>
  <Override PartName="/xl/revisions/revisionLog124.xml" ContentType="application/vnd.openxmlformats-officedocument.spreadsheetml.revisionLog+xml"/>
  <Override PartName="/xl/revisions/revisionLog103.xml" ContentType="application/vnd.openxmlformats-officedocument.spreadsheetml.revisionLog+xml"/>
  <Override PartName="/xl/revisions/revisionLog187.xml" ContentType="application/vnd.openxmlformats-officedocument.spreadsheetml.revisionLog+xml"/>
  <Override PartName="/xl/revisions/revisionLog91.xml" ContentType="application/vnd.openxmlformats-officedocument.spreadsheetml.revisionLog+xml"/>
  <Override PartName="/xl/revisions/revisionLog145.xml" ContentType="application/vnd.openxmlformats-officedocument.spreadsheetml.revisionLog+xml"/>
  <Override PartName="/xl/revisions/revisionLog166.xml" ContentType="application/vnd.openxmlformats-officedocument.spreadsheetml.revisionLog+xml"/>
  <Override PartName="/xl/revisions/revisionLog233.xml" ContentType="application/vnd.openxmlformats-officedocument.spreadsheetml.revisionLog+xml"/>
  <Override PartName="/xl/revisions/revisionLog212.xml" ContentType="application/vnd.openxmlformats-officedocument.spreadsheetml.revisionLog+xml"/>
  <Override PartName="/xl/revisions/revisionLog2.xml" ContentType="application/vnd.openxmlformats-officedocument.spreadsheetml.revisionLog+xml"/>
  <Override PartName="/xl/revisions/revisionLog279.xml" ContentType="application/vnd.openxmlformats-officedocument.spreadsheetml.revisionLog+xml"/>
  <Override PartName="/xl/revisions/revisionLog275.xml" ContentType="application/vnd.openxmlformats-officedocument.spreadsheetml.revisionLog+xml"/>
  <Override PartName="/xl/revisions/revisionLog114.xml" ContentType="application/vnd.openxmlformats-officedocument.spreadsheetml.revisionLog+xml"/>
  <Override PartName="/xl/revisions/revisionLog262.xml" ContentType="application/vnd.openxmlformats-officedocument.spreadsheetml.revisionLog+xml"/>
  <Override PartName="/xl/revisions/revisionLog198.xml" ContentType="application/vnd.openxmlformats-officedocument.spreadsheetml.revisionLog+xml"/>
  <Override PartName="/xl/revisions/revisionLog81.xml" ContentType="application/vnd.openxmlformats-officedocument.spreadsheetml.revisionLog+xml"/>
  <Override PartName="/xl/revisions/revisionLog135.xml" ContentType="application/vnd.openxmlformats-officedocument.spreadsheetml.revisionLog+xml"/>
  <Override PartName="/xl/revisions/revisionLog156.xml" ContentType="application/vnd.openxmlformats-officedocument.spreadsheetml.revisionLog+xml"/>
  <Override PartName="/xl/revisions/revisionLog177.xml" ContentType="application/vnd.openxmlformats-officedocument.spreadsheetml.revisionLog+xml"/>
  <Override PartName="/xl/revisions/revisionLog202.xml" ContentType="application/vnd.openxmlformats-officedocument.spreadsheetml.revisionLog+xml"/>
  <Override PartName="/xl/revisions/revisionLog223.xml" ContentType="application/vnd.openxmlformats-officedocument.spreadsheetml.revisionLog+xml"/>
  <Override PartName="/xl/revisions/revisionLog244.xml" ContentType="application/vnd.openxmlformats-officedocument.spreadsheetml.revisionLog+xml"/>
  <Override PartName="/xl/revisions/revisionLog13.xml" ContentType="application/vnd.openxmlformats-officedocument.spreadsheetml.revisionLog+xml"/>
  <Override PartName="/xl/revisions/revisionLog14.xml" ContentType="application/vnd.openxmlformats-officedocument.spreadsheetml.revisionLog+xml"/>
  <Override PartName="/xl/revisions/revisionLog188.xml" ContentType="application/vnd.openxmlformats-officedocument.spreadsheetml.revisionLog+xml"/>
  <Override PartName="/xl/revisions/revisionLog104.xml" ContentType="application/vnd.openxmlformats-officedocument.spreadsheetml.revisionLog+xml"/>
  <Override PartName="/xl/revisions/revisionLog125.xml" ContentType="application/vnd.openxmlformats-officedocument.spreadsheetml.revisionLog+xml"/>
  <Override PartName="/xl/revisions/revisionLog146.xml" ContentType="application/vnd.openxmlformats-officedocument.spreadsheetml.revisionLog+xml"/>
  <Override PartName="/xl/revisions/revisionLog167.xml" ContentType="application/vnd.openxmlformats-officedocument.spreadsheetml.revisionLog+xml"/>
  <Override PartName="/xl/revisions/revisionLog234.xml" ContentType="application/vnd.openxmlformats-officedocument.spreadsheetml.revisionLog+xml"/>
  <Override PartName="/xl/revisions/revisionLog92.xml" ContentType="application/vnd.openxmlformats-officedocument.spreadsheetml.revisionLog+xml"/>
  <Override PartName="/xl/revisions/revisionLog213.xml" ContentType="application/vnd.openxmlformats-officedocument.spreadsheetml.revisionLog+xml"/>
  <Override PartName="/xl/revisions/revisionLog276.xml" ContentType="application/vnd.openxmlformats-officedocument.spreadsheetml.revisionLog+xml"/>
  <Override PartName="/xl/revisions/revisionLog3.xml" ContentType="application/vnd.openxmlformats-officedocument.spreadsheetml.revisionLog+xml"/>
  <Override PartName="/xl/revisions/revisionLog263.xml" ContentType="application/vnd.openxmlformats-officedocument.spreadsheetml.revisionLog+xml"/>
  <Override PartName="/xl/revisions/revisionLog280.xml" ContentType="application/vnd.openxmlformats-officedocument.spreadsheetml.revisionLog+xml"/>
  <Override PartName="/xl/revisions/revisionLog115.xml" ContentType="application/vnd.openxmlformats-officedocument.spreadsheetml.revisionLog+xml"/>
  <Override PartName="/xl/revisions/revisionLog136.xml" ContentType="application/vnd.openxmlformats-officedocument.spreadsheetml.revisionLog+xml"/>
  <Override PartName="/xl/revisions/revisionLog157.xml" ContentType="application/vnd.openxmlformats-officedocument.spreadsheetml.revisionLog+xml"/>
  <Override PartName="/xl/revisions/revisionLog178.xml" ContentType="application/vnd.openxmlformats-officedocument.spreadsheetml.revisionLog+xml"/>
  <Override PartName="/xl/revisions/revisionLog203.xml" ContentType="application/vnd.openxmlformats-officedocument.spreadsheetml.revisionLog+xml"/>
  <Override PartName="/xl/revisions/revisionLog82.xml" ContentType="application/vnd.openxmlformats-officedocument.spreadsheetml.revisionLog+xml"/>
  <Override PartName="/xl/revisions/revisionLog199.xml" ContentType="application/vnd.openxmlformats-officedocument.spreadsheetml.revisionLog+xml"/>
  <Override PartName="/xl/revisions/revisionLog253.xml" ContentType="application/vnd.openxmlformats-officedocument.spreadsheetml.revisionLog+xml"/>
  <Override PartName="/xl/revisions/revisionLog224.xml" ContentType="application/vnd.openxmlformats-officedocument.spreadsheetml.revisionLog+xml"/>
  <Override PartName="/xl/revisions/revisionLog245.xml" ContentType="application/vnd.openxmlformats-officedocument.spreadsheetml.revisionLog+xml"/>
  <Override PartName="/xl/revisions/revisionLog15.xml" ContentType="application/vnd.openxmlformats-officedocument.spreadsheetml.revisionLog+xml"/>
  <Override PartName="/xl/revisions/revisionLog168.xml" ContentType="application/vnd.openxmlformats-officedocument.spreadsheetml.revisionLog+xml"/>
  <Override PartName="/xl/revisions/revisionLog105.xml" ContentType="application/vnd.openxmlformats-officedocument.spreadsheetml.revisionLog+xml"/>
  <Override PartName="/xl/revisions/revisionLog126.xml" ContentType="application/vnd.openxmlformats-officedocument.spreadsheetml.revisionLog+xml"/>
  <Override PartName="/xl/revisions/revisionLog147.xml" ContentType="application/vnd.openxmlformats-officedocument.spreadsheetml.revisionLog+xml"/>
  <Override PartName="/xl/revisions/revisionLog189.xml" ContentType="application/vnd.openxmlformats-officedocument.spreadsheetml.revisionLog+xml"/>
  <Override PartName="/xl/revisions/revisionLog93.xml" ContentType="application/vnd.openxmlformats-officedocument.spreadsheetml.revisionLog+xml"/>
  <Override PartName="/xl/revisions/revisionLog235.xml" ContentType="application/vnd.openxmlformats-officedocument.spreadsheetml.revisionLog+xml"/>
  <Override PartName="/xl/revisions/revisionLog214.xml" ContentType="application/vnd.openxmlformats-officedocument.spreadsheetml.revisionLog+xml"/>
  <Override PartName="/xl/revisions/revisionLog4.xml" ContentType="application/vnd.openxmlformats-officedocument.spreadsheetml.revisionLog+xml"/>
  <Override PartName="/xl/revisions/revisionLog264.xml" ContentType="application/vnd.openxmlformats-officedocument.spreadsheetml.revisionLog+xml"/>
  <Override PartName="/xl/revisions/revisionLog277.xml" ContentType="application/vnd.openxmlformats-officedocument.spreadsheetml.revisionLog+xml"/>
  <Override PartName="/xl/revisions/revisionLog116.xml" ContentType="application/vnd.openxmlformats-officedocument.spreadsheetml.revisionLog+xml"/>
  <Override PartName="/xl/revisions/revisionLog137.xml" ContentType="application/vnd.openxmlformats-officedocument.spreadsheetml.revisionLog+xml"/>
  <Override PartName="/xl/revisions/revisionLog158.xml" ContentType="application/vnd.openxmlformats-officedocument.spreadsheetml.revisionLog+xml"/>
  <Override PartName="/xl/revisions/revisionLog28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mc:AlternateContent xmlns:mc="http://schemas.openxmlformats.org/markup-compatibility/2006">
    <mc:Choice Requires="x15">
      <x15ac:absPath xmlns:x15ac="http://schemas.microsoft.com/office/spreadsheetml/2010/11/ac" url="C:\Users\corina.chibzuloiu\Desktop\"/>
    </mc:Choice>
  </mc:AlternateContent>
  <workbookProtection workbookPassword="CA39" lockStructure="1"/>
  <bookViews>
    <workbookView xWindow="0" yWindow="0" windowWidth="28800" windowHeight="11610" tabRatio="154"/>
  </bookViews>
  <sheets>
    <sheet name="Sheet1" sheetId="1" r:id="rId1"/>
  </sheets>
  <definedNames>
    <definedName name="_xlnm._FilterDatabase" localSheetId="0" hidden="1">Sheet1!$A$1:$DG$220</definedName>
    <definedName name="_Hlk511228962">Sheet1!#REF!</definedName>
    <definedName name="_Hlk511229340">Sheet1!#REF!</definedName>
    <definedName name="_xlnm.Print_Area" localSheetId="0">Sheet1!$A$1:$AL$220</definedName>
    <definedName name="Z_0585DD1B_89D4_4278_953B_FA6D57DCCE82_.wvu.FilterData" localSheetId="0" hidden="1">Sheet1!$A$6:$AL$220</definedName>
    <definedName name="Z_0A043D96_6DF8_4E40_9D1E_818A39BAFD81_.wvu.FilterData" localSheetId="0" hidden="1">Sheet1!$A$6:$AL$220</definedName>
    <definedName name="Z_0D4E932E_8E85_4001_9304_AAB4DBAD8A65_.wvu.FilterData" localSheetId="0" hidden="1">Sheet1!$A$6:$DG$220</definedName>
    <definedName name="Z_15F03B40_FCDD_463A_AE42_63F6121ACBED_.wvu.FilterData" localSheetId="0" hidden="1">Sheet1!$C$1:$C$220</definedName>
    <definedName name="Z_17F4A6A1_469E_46FB_A3A0_041FC3712E3B_.wvu.FilterData" localSheetId="0" hidden="1">Sheet1!$A$6:$AL$220</definedName>
    <definedName name="Z_250231BB_5F02_4B46_B1CA_B904A9B40BA2_.wvu.FilterData" localSheetId="0" hidden="1">Sheet1!$A$3:$AL$220</definedName>
    <definedName name="Z_2547C3D7_22F7_4CAF_8E48_C8F3425DB942_.wvu.FilterData" localSheetId="0" hidden="1">Sheet1!$A$6:$AL$220</definedName>
    <definedName name="Z_26220372_A779_4CAF_BD14_F6BA18B6B4EB_.wvu.FilterData" localSheetId="0" hidden="1">Sheet1!$A$1:$DG$220</definedName>
    <definedName name="Z_26220372_A779_4CAF_BD14_F6BA18B6B4EB_.wvu.PrintArea" localSheetId="0" hidden="1">Sheet1!$A$1:$AL$220</definedName>
    <definedName name="Z_2A26C971_CCE6_49C7_89EC_0B2699E5DD98_.wvu.FilterData" localSheetId="0" hidden="1">Sheet1!$A$6:$AL$220</definedName>
    <definedName name="Z_305BEEB9_C99E_4E52_A4AB_56EA1595A366_.wvu.FilterData" localSheetId="0" hidden="1">Sheet1!$A$6:$AL$220</definedName>
    <definedName name="Z_324E461A_DC75_4814_87BA_41F170D0ED0B_.wvu.FilterData" localSheetId="0" hidden="1">Sheet1!$A$6:$AL$220</definedName>
    <definedName name="Z_34BB42D3_88F0_437E_91ED_3E3C369B9525_.wvu.FilterData" localSheetId="0" hidden="1">Sheet1!$A$6:$AL$220</definedName>
    <definedName name="Z_36624B2D_80F9_4F79_AC4A_B3547C36F23F_.wvu.FilterData" localSheetId="0" hidden="1">Sheet1!$A$1:$DG$220</definedName>
    <definedName name="Z_36624B2D_80F9_4F79_AC4A_B3547C36F23F_.wvu.PrintArea" localSheetId="0" hidden="1">Sheet1!$A$1:$AL$220</definedName>
    <definedName name="Z_38C68E87_361F_434A_8BE4_BA2AF4CB3868_.wvu.FilterData" localSheetId="0" hidden="1">Sheet1!$A$6:$AL$220</definedName>
    <definedName name="Z_3AFE79CE_CE75_447D_8C73_1AE63A224CBA_.wvu.FilterData" localSheetId="0" hidden="1">Sheet1!$A$6:$AL$220</definedName>
    <definedName name="Z_3AFE79CE_CE75_447D_8C73_1AE63A224CBA_.wvu.PrintArea" localSheetId="0" hidden="1">Sheet1!$A$1:$AL$220</definedName>
    <definedName name="Z_3F70E84F_60E2_4042_91AA_EFB3B23DDDDF_.wvu.FilterData" localSheetId="0" hidden="1">Sheet1!$A$1:$DG$220</definedName>
    <definedName name="Z_4179C3D9_D1C3_46CD_B643_627525757C5E_.wvu.FilterData" localSheetId="0" hidden="1">Sheet1!$A$1:$AL$159</definedName>
    <definedName name="Z_41AA4E5D_9625_4478_B720_2BD6AE34E699_.wvu.FilterData" localSheetId="0" hidden="1">Sheet1!$A$6:$AL$220</definedName>
    <definedName name="Z_4C2A0B30_0070_415E_A110_A9BCC2779710_.wvu.FilterData" localSheetId="0" hidden="1">Sheet1!$C$1:$C$220</definedName>
    <definedName name="Z_4FDB167B_D56E_45D4_B120_847D0871AA6B_.wvu.FilterData" localSheetId="0" hidden="1">Sheet1!$A$6:$AL$220</definedName>
    <definedName name="Z_53ED3D47_B2C0_43A1_9A1E_F030D529F74C_.wvu.FilterData" localSheetId="0" hidden="1">Sheet1!$A$6:$AL$220</definedName>
    <definedName name="Z_53ED3D47_B2C0_43A1_9A1E_F030D529F74C_.wvu.PrintArea" localSheetId="0" hidden="1">Sheet1!$A$1:$AL$220</definedName>
    <definedName name="Z_5789AB6A_B04B_4240_920E_89274E9F5C82_.wvu.FilterData" localSheetId="0" hidden="1">Sheet1!$A$6:$DG$163</definedName>
    <definedName name="Z_59EBF1CB_AF85_469A_B1D0_E57CB0203158_.wvu.FilterData" localSheetId="0" hidden="1">Sheet1!$C$1:$C$220</definedName>
    <definedName name="Z_5AAA4DFE_88B1_4674_95ED_5FCD7A50BC22_.wvu.FilterData" localSheetId="0" hidden="1">Sheet1!$A$1:$R$80</definedName>
    <definedName name="Z_5AAA4DFE_88B1_4674_95ED_5FCD7A50BC22_.wvu.PrintArea" localSheetId="0" hidden="1">Sheet1!$A$1:$AL$220</definedName>
    <definedName name="Z_5E661ABE_E06E_455E_A661_DDD1907219D0_.wvu.FilterData" localSheetId="0" hidden="1">Sheet1!$A$1:$AL$220</definedName>
    <definedName name="Z_65B035E3_87FA_46C5_996E_864F2C8D0EBC_.wvu.Cols" localSheetId="0" hidden="1">Sheet1!$H:$N</definedName>
    <definedName name="Z_65B035E3_87FA_46C5_996E_864F2C8D0EBC_.wvu.FilterData" localSheetId="0" hidden="1">Sheet1!$A$6:$DG$220</definedName>
    <definedName name="Z_65B035E3_87FA_46C5_996E_864F2C8D0EBC_.wvu.PrintArea" localSheetId="0" hidden="1">Sheet1!$A$1:$AL$220</definedName>
    <definedName name="Z_65C35D6D_934F_4431_BA92_90255FC17BA4_.wvu.FilterData" localSheetId="0" hidden="1">Sheet1!$A$1:$AL$220</definedName>
    <definedName name="Z_65C35D6D_934F_4431_BA92_90255FC17BA4_.wvu.PrintArea" localSheetId="0" hidden="1">Sheet1!$A$1:$AL$220</definedName>
    <definedName name="Z_6C96816B_17C2_4EA9_846E_8E6B5AD26B6D_.wvu.FilterData" localSheetId="0" hidden="1">Sheet1!$A$7:$DG$7</definedName>
    <definedName name="Z_6CE52079_5576_45A5_9A9F_9CA970D849EF_.wvu.FilterData" localSheetId="0" hidden="1">Sheet1!$A$6:$AL$220</definedName>
    <definedName name="Z_747340EB_2B31_46D2_ACDE_4FA91E2B50F6_.wvu.FilterData" localSheetId="0" hidden="1">Sheet1!$A$1:$DG$220</definedName>
    <definedName name="Z_747340EB_2B31_46D2_ACDE_4FA91E2B50F6_.wvu.PrintArea" localSheetId="0" hidden="1">Sheet1!$A$1:$AL$220</definedName>
    <definedName name="Z_7A12EF56_0E17_493A_8E1E_6DFC6553C116_.wvu.FilterData" localSheetId="0" hidden="1">Sheet1!$A$6:$DG$220</definedName>
    <definedName name="Z_7C1B4D6D_D666_48DD_AB17_E00791B6F0B6_.wvu.FilterData" localSheetId="0" hidden="1">Sheet1!$A$6:$AK$220</definedName>
    <definedName name="Z_7C1B4D6D_D666_48DD_AB17_E00791B6F0B6_.wvu.PrintArea" localSheetId="0" hidden="1">Sheet1!$A$1:$AL$220</definedName>
    <definedName name="Z_7C389A6C_C379_45EF_8779_FEC15F27C7E7_.wvu.FilterData" localSheetId="0" hidden="1">Sheet1!$C$1:$C$220</definedName>
    <definedName name="Z_7D2F4374_D571_49E4_B659_129D2AFDC43C_.wvu.FilterData" localSheetId="0" hidden="1">Sheet1!$A$6:$AL$220</definedName>
    <definedName name="Z_831F7439_6937_483F_B601_184FEF5CECFD_.wvu.FilterData" localSheetId="0" hidden="1">Sheet1!$A$6:$AL$220</definedName>
    <definedName name="Z_89F20599_320E_4C2A_9159_8E9F2F24F61C_.wvu.FilterData" localSheetId="0" hidden="1">Sheet1!$A$6:$AL$220</definedName>
    <definedName name="Z_901F9774_8BE7_424D_87C2_1026F3FA2E93_.wvu.FilterData" localSheetId="0" hidden="1">Sheet1!$C$1:$C$220</definedName>
    <definedName name="Z_901F9774_8BE7_424D_87C2_1026F3FA2E93_.wvu.PrintArea" localSheetId="0" hidden="1">Sheet1!$A$1:$AL$220</definedName>
    <definedName name="Z_902D3CAF_0577_4A3F_A86A_C01FD8CA4695_.wvu.FilterData" localSheetId="0" hidden="1">Sheet1!$A$6:$AL$220</definedName>
    <definedName name="Z_905D93EA_5662_45AB_8995_A9908B3E5D52_.wvu.FilterData" localSheetId="0" hidden="1">Sheet1!$A$7:$DG$7</definedName>
    <definedName name="Z_905D93EA_5662_45AB_8995_A9908B3E5D52_.wvu.PrintArea" localSheetId="0" hidden="1">Sheet1!$A$1:$AL$220</definedName>
    <definedName name="Z_91199DA1_59E7_4345_8CB7_A1085C901326_.wvu.FilterData" localSheetId="0" hidden="1">Sheet1!$A$6:$AL$220</definedName>
    <definedName name="Z_923E7374_9C36_4380_9E0A_313EA2F408F0_.wvu.FilterData" localSheetId="0" hidden="1">Sheet1!$A$6:$AL$220</definedName>
    <definedName name="Z_9980B309_0131_4577_BF29_212714399FDF_.wvu.FilterData" localSheetId="0" hidden="1">Sheet1!$A$1:$AL$220</definedName>
    <definedName name="Z_9980B309_0131_4577_BF29_212714399FDF_.wvu.PrintArea" localSheetId="0" hidden="1">Sheet1!$A$1:$AL$220</definedName>
    <definedName name="Z_9EA5E3FA_46F1_4729_828C_4A08518018C1_.wvu.FilterData" localSheetId="0" hidden="1">Sheet1!$A$1:$AK$220</definedName>
    <definedName name="Z_9EA5E3FA_46F1_4729_828C_4A08518018C1_.wvu.PrintArea" localSheetId="0" hidden="1">Sheet1!$A$1:$AL$220</definedName>
    <definedName name="Z_A093D1FA_1747_4946_A02E_7D721604BB07_.wvu.FilterData" localSheetId="0" hidden="1">Sheet1!$B$1:$B$220</definedName>
    <definedName name="Z_A3134A53_5204_4FFF_BA84_3528D3179C0C_.wvu.FilterData" localSheetId="0" hidden="1">Sheet1!$A$3:$AL$159</definedName>
    <definedName name="Z_A5B1481C_EF26_486A_984F_85CDDC2FD94F_.wvu.FilterData" localSheetId="0" hidden="1">Sheet1!$A$6:$AK$220</definedName>
    <definedName name="Z_A5B1481C_EF26_486A_984F_85CDDC2FD94F_.wvu.PrintArea" localSheetId="0" hidden="1">Sheet1!$A$1:$AL$220</definedName>
    <definedName name="Z_A87F3E0E_3A8E_4B82_8170_33752259B7DB_.wvu.FilterData" localSheetId="0" hidden="1">Sheet1!$A$6:$AL$220</definedName>
    <definedName name="Z_A87F3E0E_3A8E_4B82_8170_33752259B7DB_.wvu.PrintArea" localSheetId="0" hidden="1">Sheet1!$A$1:$AL$220</definedName>
    <definedName name="Z_AB1DEA90_4D99_4E50_8D07_CA1B44648C1E_.wvu.FilterData" localSheetId="0" hidden="1">Sheet1!$A$1:$DG$220</definedName>
    <definedName name="Z_AB1DEA90_4D99_4E50_8D07_CA1B44648C1E_.wvu.PrintArea" localSheetId="0" hidden="1">Sheet1!$A$1:$AL$220</definedName>
    <definedName name="Z_AE58BCBC_9F06_4E6C_A28B_2F5626DD7C1B_.wvu.FilterData" localSheetId="0" hidden="1">Sheet1!$A$6:$AL$220</definedName>
    <definedName name="Z_AECBC9F6_D9DE_4043_9C2F_160F7ECDAD3D_.wvu.FilterData" localSheetId="0" hidden="1">Sheet1!$A$6:$AL$220</definedName>
    <definedName name="Z_B31B819C_CFEB_4B80_9AED_AC603C39BE78_.wvu.FilterData" localSheetId="0" hidden="1">Sheet1!$A$6:$DG$220</definedName>
    <definedName name="Z_B407928D_3938_4D05_B2B2_40B4F21D0436_.wvu.FilterData" localSheetId="0" hidden="1">Sheet1!$A$6:$DG$6</definedName>
    <definedName name="Z_BDA3804A_96FA_4D9F_AFED_695788A754E9_.wvu.FilterData" localSheetId="0" hidden="1">Sheet1!$A$6:$DG$163</definedName>
    <definedName name="Z_C3502361_AD2C_4705_878B_D12169ED60B1_.wvu.FilterData" localSheetId="0" hidden="1">Sheet1!$A$6:$AL$220</definedName>
    <definedName name="Z_C3502361_AD2C_4705_878B_D12169ED60B1_.wvu.PrintArea" localSheetId="0" hidden="1">Sheet1!$A$1:$AL$220</definedName>
    <definedName name="Z_C408A2F1_296F_4EAD_B15B_336D73846FDD_.wvu.FilterData" localSheetId="0" hidden="1">Sheet1!$A$1:$AL$80</definedName>
    <definedName name="Z_C408A2F1_296F_4EAD_B15B_336D73846FDD_.wvu.PrintArea" localSheetId="0" hidden="1">Sheet1!$A$1:$AL$220</definedName>
    <definedName name="Z_C4E44235_F714_4BCE_B2B0_F4813D3BDF91_.wvu.FilterData" localSheetId="0" hidden="1">Sheet1!$A$6:$AL$220</definedName>
    <definedName name="Z_C71F80D5_B6C1_4ED9_B18D_D719D69F5A47_.wvu.FilterData" localSheetId="0" hidden="1">Sheet1!$A$6:$AL$220</definedName>
    <definedName name="Z_CC51448C_22F6_4583_82CD_2835AD1A82D7_.wvu.FilterData" localSheetId="0" hidden="1">Sheet1!$A$1:$AL$159</definedName>
    <definedName name="Z_D56F5ED6_74F2_4AA3_9A98_EE5750FE63AF_.wvu.FilterData" localSheetId="0" hidden="1">Sheet1!$A$6:$DG$220</definedName>
    <definedName name="Z_D802EE0F_98B9_4410_B31B_4ACC0EC9C9BC_.wvu.FilterData" localSheetId="0" hidden="1">Sheet1!$A$6:$AL$220</definedName>
    <definedName name="Z_DB41C7D7_14F0_4834_A7BD_0F1115A89C8E_.wvu.FilterData" localSheetId="0" hidden="1">Sheet1!$A$6:$DG$220</definedName>
    <definedName name="Z_DB43929D_F4B7_43FF_975F_960476D189E8_.wvu.FilterData" localSheetId="0" hidden="1">Sheet1!$A$6:$AL$220</definedName>
    <definedName name="Z_DD93CA86_AFD6_4C47_828D_70472BFCD288_.wvu.FilterData" localSheetId="0" hidden="1">Sheet1!$A$6:$AL$220</definedName>
    <definedName name="Z_DE09B69C_7EEF_4060_8E06_F7DEC4B96D7E_.wvu.FilterData" localSheetId="0" hidden="1">Sheet1!$A$6:$AL$220</definedName>
    <definedName name="Z_E64C6006_DE37_44CA_8083_01C511E323D9_.wvu.FilterData" localSheetId="0" hidden="1">Sheet1!$A$3:$AL$159</definedName>
    <definedName name="Z_EA64E7D7_BA48_4965_B650_778AE412FE0C_.wvu.FilterData" localSheetId="0" hidden="1">Sheet1!$A$1:$DG$220</definedName>
    <definedName name="Z_EA64E7D7_BA48_4965_B650_778AE412FE0C_.wvu.PrintArea" localSheetId="0" hidden="1">Sheet1!$A$1:$AL$220</definedName>
    <definedName name="Z_EB0F2E6A_FA33_479E_9A47_8E3494FBB4DE_.wvu.FilterData" localSheetId="0" hidden="1">Sheet1!$A$6:$AL$220</definedName>
    <definedName name="Z_EB0F2E6A_FA33_479E_9A47_8E3494FBB4DE_.wvu.PrintArea" localSheetId="0" hidden="1">Sheet1!$A$1:$AL$220</definedName>
    <definedName name="Z_EEA37434_2D22_478B_B49F_C3E8CD4AC2E1_.wvu.FilterData" localSheetId="0" hidden="1">Sheet1!$A$6:$DG$220</definedName>
    <definedName name="Z_EEA37434_2D22_478B_B49F_C3E8CD4AC2E1_.wvu.PrintArea" localSheetId="0" hidden="1">Sheet1!$A$1:$AL$220</definedName>
    <definedName name="Z_EF10298D_3F59_43F1_9A86_8C1CCA3B5D93_.wvu.FilterData" localSheetId="0" hidden="1">Sheet1!$A$6:$AL$220</definedName>
    <definedName name="Z_EF10298D_3F59_43F1_9A86_8C1CCA3B5D93_.wvu.PrintArea" localSheetId="0" hidden="1">Sheet1!$A$1:$AL$220</definedName>
    <definedName name="Z_EFE45138_A2B3_46EB_8A69_D9745D73FBF5_.wvu.FilterData" localSheetId="0" hidden="1">Sheet1!$A$6:$AL$220</definedName>
    <definedName name="Z_F52D90D4_508D_43B6_8295_6D179E5F0FEB_.wvu.FilterData" localSheetId="0" hidden="1">Sheet1!$A$6:$AL$220</definedName>
    <definedName name="Z_FE50EAC0_52A5_4C33_B973_65E93D03D3EA_.wvu.FilterData" localSheetId="0" hidden="1">Sheet1!$A$6:$DG$220</definedName>
    <definedName name="Z_FE50EAC0_52A5_4C33_B973_65E93D03D3EA_.wvu.PrintArea" localSheetId="0" hidden="1">Sheet1!$A$1:$AL$220</definedName>
  </definedNames>
  <calcPr calcId="162913"/>
  <customWorkbookViews>
    <customWorkbookView name="corina.chibzuloiu - Personal View" guid="{AB1DEA90-4D99-4E50-8D07-CA1B44648C1E}" mergeInterval="0" personalView="1" maximized="1" xWindow="-8" yWindow="-8" windowWidth="1616" windowHeight="876" tabRatio="154" activeSheetId="1" showComments="commIndAndComment"/>
    <customWorkbookView name="elisabeta.trifan - Personal View" guid="{36624B2D-80F9-4F79-AC4A-B3547C36F23F}" mergeInterval="0" personalView="1" maximized="1" xWindow="-8" yWindow="-8" windowWidth="1936" windowHeight="1056" tabRatio="154" activeSheetId="1"/>
    <customWorkbookView name="daniela.voicu - Personal View" guid="{EA64E7D7-BA48-4965-B650-778AE412FE0C}" mergeInterval="0" personalView="1" maximized="1" xWindow="1591" yWindow="-9" windowWidth="1618" windowHeight="918" tabRatio="154" activeSheetId="1"/>
    <customWorkbookView name="stefan.dragan - Personal View" guid="{9EA5E3FA-46F1-4729-828C-4A08518018C1}" mergeInterval="0" personalView="1" maximized="1" xWindow="-8" yWindow="-8" windowWidth="1936" windowHeight="1056" tabRatio="154" activeSheetId="1"/>
    <customWorkbookView name="sorin.deca - Personal View" guid="{EEA37434-2D22-478B-B49F-C3E8CD4AC2E1}" mergeInterval="0" personalView="1" maximized="1" xWindow="-8" yWindow="-8" windowWidth="1936" windowHeight="1056" tabRatio="154" activeSheetId="1"/>
    <customWorkbookView name="luminita.jipa - Personal View" guid="{A87F3E0E-3A8E-4B82-8170-33752259B7DB}" mergeInterval="0" personalView="1" xWindow="408" yWindow="174" windowWidth="1440" windowHeight="760" tabRatio="154" activeSheetId="1"/>
    <customWorkbookView name="cristian.airinei - Personal View" guid="{A5B1481C-EF26-486A-984F-85CDDC2FD94F}" mergeInterval="0" personalView="1" maximized="1" xWindow="1912" yWindow="-8" windowWidth="1616" windowHeight="916" tabRatio="154" activeSheetId="1"/>
    <customWorkbookView name="mihaela.nicolae - Personal View" guid="{EF10298D-3F59-43F1-9A86-8C1CCA3B5D93}" mergeInterval="0" personalView="1" maximized="1" xWindow="-8" yWindow="-8" windowWidth="1616" windowHeight="876" tabRatio="154" activeSheetId="1" showComments="commIndAndComment"/>
    <customWorkbookView name="ovidiu.dumitrache - Personal View" guid="{FE50EAC0-52A5-4C33-B973-65E93D03D3EA}" mergeInterval="0" personalView="1" maximized="1" xWindow="1592" yWindow="-8" windowWidth="1616" windowHeight="916" tabRatio="154" activeSheetId="1"/>
    <customWorkbookView name="georgiana.dobre - Personal View" guid="{C408A2F1-296F-4EAD-B15B-336D73846FDD}" mergeInterval="0" personalView="1" maximized="1" xWindow="1592" yWindow="-8" windowWidth="1616" windowHeight="916" tabRatio="154" activeSheetId="1"/>
    <customWorkbookView name="veronica.baciu - Personal View" guid="{3AFE79CE-CE75-447D-8C73-1AE63A224CBA}" mergeInterval="0" personalView="1" maximized="1" xWindow="1912" yWindow="-8" windowWidth="1616" windowHeight="916" tabRatio="154" activeSheetId="1"/>
    <customWorkbookView name="aurelian.tarcatu - Personal View" guid="{C3502361-AD2C-4705-878B-D12169ED60B1}"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corina.pelmus - Personal View" guid="{EB0F2E6A-FA33-479E-9A47-8E3494FBB4DE}" mergeInterval="0" personalView="1" maximized="1" xWindow="-8"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vlad.pereteanu - Personal View" guid="{5AAA4DFE-88B1-4674-95ED-5FCD7A50BC22}" mergeInterval="0" personalView="1" maximized="1" xWindow="-8" yWindow="-8" windowWidth="1936" windowHeight="1056" activeSheetId="1"/>
    <customWorkbookView name="ana.ionescu - Personal View" guid="{9980B309-0131-4577-BF29-212714399FDF}" mergeInterval="0" personalView="1" maximized="1" xWindow="-8" yWindow="-8" windowWidth="1936" windowHeight="1056" tabRatio="154" activeSheetId="1"/>
    <customWorkbookView name="mariana.moraru - Personal View" guid="{65C35D6D-934F-4431-BA92-90255FC17BA4}"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maria.petre - Personal View" guid="{7C1B4D6D-D666-48DD-AB17-E00791B6F0B6}" mergeInterval="0" personalView="1" maximized="1" xWindow="-8" yWindow="-8" windowWidth="1936" windowHeight="1056" tabRatio="154" activeSheetId="1"/>
    <customWorkbookView name="raluca.georgescu - Personal View" guid="{901F9774-8BE7-424D-87C2-1026F3FA2E93}" mergeInterval="0" personalView="1" maximized="1" xWindow="-8" yWindow="-8" windowWidth="1936" windowHeight="1056" tabRatio="154" activeSheetId="1"/>
    <customWorkbookView name="gabriela.clabescu - Personal View" guid="{747340EB-2B31-46D2-ACDE-4FA91E2B50F6}" mergeInterval="0" personalView="1" maximized="1" xWindow="-8" yWindow="-8" windowWidth="1936" windowHeight="1056" tabRatio="154" activeSheetId="1"/>
    <customWorkbookView name="steluta.bulaceanu - Personal View" guid="{26220372-A779-4CAF-BD14-F6BA18B6B4EB}" mergeInterval="0" personalView="1" maximized="1" xWindow="-8" yWindow="-8" windowWidth="1936" windowHeight="1056" tabRatio="154" activeSheetId="1"/>
  </customWorkbookViews>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1" l="1"/>
  <c r="A10" i="1" s="1"/>
  <c r="A11" i="1" s="1"/>
  <c r="A12" i="1" s="1"/>
  <c r="A13" i="1" s="1"/>
  <c r="A14" i="1" s="1"/>
  <c r="A15" i="1" s="1"/>
  <c r="A16" i="1" s="1"/>
  <c r="A17" i="1" s="1"/>
  <c r="AB56" i="1" l="1"/>
  <c r="T56" i="1"/>
  <c r="Y32" i="1" l="1"/>
  <c r="S32" i="1"/>
  <c r="AB44" i="1"/>
  <c r="Y44" i="1"/>
  <c r="V44" i="1"/>
  <c r="S44" i="1"/>
  <c r="AE44" i="1" l="1"/>
  <c r="S60" i="1"/>
  <c r="AG44" i="1" l="1"/>
  <c r="AK130" i="1"/>
  <c r="AJ114" i="1"/>
  <c r="Y63" i="1" l="1"/>
  <c r="AJ135" i="1" l="1"/>
  <c r="AJ140" i="1"/>
  <c r="AJ143" i="1"/>
  <c r="AJ147" i="1"/>
  <c r="AJ137" i="1"/>
  <c r="AJ130" i="1"/>
  <c r="AK78" i="1"/>
  <c r="AJ78" i="1"/>
  <c r="AJ16" i="1"/>
  <c r="AJ15" i="1"/>
  <c r="AJ34" i="1"/>
  <c r="AJ54" i="1"/>
  <c r="AJ45" i="1"/>
  <c r="AJ113" i="1"/>
  <c r="AJ118" i="1"/>
  <c r="AJ121" i="1"/>
  <c r="AJ105" i="1"/>
  <c r="AJ104" i="1"/>
  <c r="AJ102" i="1"/>
  <c r="AJ101" i="1"/>
  <c r="AJ94" i="1" l="1"/>
  <c r="AJ91" i="1"/>
  <c r="AK88" i="1"/>
  <c r="AJ84" i="1"/>
  <c r="AJ82" i="1"/>
  <c r="Z59" i="1" l="1"/>
  <c r="W59" i="1"/>
  <c r="T59" i="1"/>
  <c r="Y39" i="1" l="1"/>
  <c r="AB212" i="1" l="1"/>
  <c r="Y212" i="1"/>
  <c r="V212" i="1"/>
  <c r="S212" i="1"/>
  <c r="AE212" i="1" l="1"/>
  <c r="AG212" i="1" s="1"/>
  <c r="S210" i="1"/>
  <c r="AB80" i="1" l="1"/>
  <c r="AE80" i="1" s="1"/>
  <c r="AB22" i="1"/>
  <c r="Y22" i="1"/>
  <c r="V22" i="1"/>
  <c r="S22" i="1"/>
  <c r="AG80" i="1" l="1"/>
  <c r="AE22" i="1"/>
  <c r="V28" i="1"/>
  <c r="AG22" i="1" l="1"/>
  <c r="AB30" i="1"/>
  <c r="Y30" i="1"/>
  <c r="V30" i="1"/>
  <c r="S30" i="1"/>
  <c r="AE30" i="1" l="1"/>
  <c r="V57" i="1"/>
  <c r="AG30" i="1" l="1"/>
  <c r="M30" i="1"/>
  <c r="AE18" i="1"/>
  <c r="S198" i="1" l="1"/>
  <c r="AB61" i="1" l="1"/>
  <c r="Y61" i="1"/>
  <c r="V61" i="1"/>
  <c r="S61" i="1"/>
  <c r="AE61" i="1" l="1"/>
  <c r="AG61" i="1" l="1"/>
  <c r="M61" i="1"/>
  <c r="AB203" i="1"/>
  <c r="AB204" i="1"/>
  <c r="AB205" i="1"/>
  <c r="AB206" i="1"/>
  <c r="AB207" i="1"/>
  <c r="AB208" i="1"/>
  <c r="AB209" i="1"/>
  <c r="AB210" i="1"/>
  <c r="AB211" i="1"/>
  <c r="Y203" i="1"/>
  <c r="Y204" i="1"/>
  <c r="Y205" i="1"/>
  <c r="Y206" i="1"/>
  <c r="Y207" i="1"/>
  <c r="Y208" i="1"/>
  <c r="Y209" i="1"/>
  <c r="Y210" i="1"/>
  <c r="Y211" i="1"/>
  <c r="V203" i="1"/>
  <c r="V204" i="1"/>
  <c r="V205" i="1"/>
  <c r="V206" i="1"/>
  <c r="V207" i="1"/>
  <c r="V208" i="1"/>
  <c r="V209" i="1"/>
  <c r="V210" i="1"/>
  <c r="V211" i="1"/>
  <c r="S203" i="1"/>
  <c r="S204" i="1"/>
  <c r="S205" i="1"/>
  <c r="S206" i="1"/>
  <c r="S207" i="1"/>
  <c r="S208" i="1"/>
  <c r="S209" i="1"/>
  <c r="S211" i="1"/>
  <c r="AB199" i="1"/>
  <c r="AB200" i="1"/>
  <c r="AB201" i="1"/>
  <c r="AB202" i="1"/>
  <c r="AB213" i="1"/>
  <c r="AB214" i="1"/>
  <c r="AB215" i="1"/>
  <c r="AB216" i="1"/>
  <c r="AB217" i="1"/>
  <c r="AB218" i="1"/>
  <c r="AB219" i="1"/>
  <c r="AB220" i="1"/>
  <c r="Y199" i="1"/>
  <c r="Y200" i="1"/>
  <c r="Y201" i="1"/>
  <c r="Y202" i="1"/>
  <c r="Y213" i="1"/>
  <c r="Y214" i="1"/>
  <c r="Y215" i="1"/>
  <c r="Y216" i="1"/>
  <c r="Y217" i="1"/>
  <c r="Y218" i="1"/>
  <c r="V199" i="1"/>
  <c r="V200" i="1"/>
  <c r="V201" i="1"/>
  <c r="V202" i="1"/>
  <c r="V213" i="1"/>
  <c r="V214" i="1"/>
  <c r="V215" i="1"/>
  <c r="V216" i="1"/>
  <c r="V217" i="1"/>
  <c r="V218" i="1"/>
  <c r="V219" i="1"/>
  <c r="S199" i="1"/>
  <c r="S201" i="1"/>
  <c r="S202" i="1"/>
  <c r="S213" i="1"/>
  <c r="S214" i="1"/>
  <c r="S215" i="1"/>
  <c r="S216" i="1"/>
  <c r="S217" i="1"/>
  <c r="S218" i="1"/>
  <c r="Y219" i="1"/>
  <c r="S219" i="1"/>
  <c r="AE206" i="1" l="1"/>
  <c r="M206" i="1" s="1"/>
  <c r="AE210" i="1"/>
  <c r="AG210" i="1" s="1"/>
  <c r="AE218" i="1"/>
  <c r="AG218" i="1" s="1"/>
  <c r="AE214" i="1"/>
  <c r="AG214" i="1" s="1"/>
  <c r="AE200" i="1"/>
  <c r="AG200" i="1" s="1"/>
  <c r="AE213" i="1"/>
  <c r="AG213" i="1" s="1"/>
  <c r="AE215" i="1"/>
  <c r="AG215" i="1" s="1"/>
  <c r="AE201" i="1"/>
  <c r="AG201" i="1" s="1"/>
  <c r="AE208" i="1"/>
  <c r="AG208" i="1" s="1"/>
  <c r="AE204" i="1"/>
  <c r="AG204" i="1" s="1"/>
  <c r="AE209" i="1"/>
  <c r="AG209" i="1" s="1"/>
  <c r="AE205" i="1"/>
  <c r="AE199" i="1"/>
  <c r="AG199" i="1" s="1"/>
  <c r="AE219" i="1"/>
  <c r="AE216" i="1"/>
  <c r="M216" i="1" s="1"/>
  <c r="AE202" i="1"/>
  <c r="AG202" i="1" s="1"/>
  <c r="AE217" i="1"/>
  <c r="AG217" i="1" s="1"/>
  <c r="AE211" i="1"/>
  <c r="AG211" i="1" s="1"/>
  <c r="AE207" i="1"/>
  <c r="AG207" i="1" s="1"/>
  <c r="AE203" i="1"/>
  <c r="AG203" i="1" s="1"/>
  <c r="M207" i="1" l="1"/>
  <c r="M202" i="1"/>
  <c r="AG205" i="1"/>
  <c r="AG206" i="1"/>
  <c r="M217" i="1"/>
  <c r="M215" i="1"/>
  <c r="M199" i="1"/>
  <c r="M210" i="1"/>
  <c r="M213" i="1"/>
  <c r="M201" i="1"/>
  <c r="M200" i="1"/>
  <c r="AG216" i="1"/>
  <c r="M211" i="1"/>
  <c r="AG219" i="1"/>
  <c r="M218" i="1"/>
  <c r="AJ25" i="1"/>
  <c r="Y169" i="1" l="1"/>
  <c r="S12" i="1" l="1"/>
  <c r="AB192" i="1" l="1"/>
  <c r="AB193" i="1"/>
  <c r="AB194" i="1"/>
  <c r="AB195" i="1"/>
  <c r="AB196" i="1"/>
  <c r="AB197" i="1"/>
  <c r="AB198" i="1"/>
  <c r="Y192" i="1"/>
  <c r="Y193" i="1"/>
  <c r="Y194" i="1"/>
  <c r="Y195" i="1"/>
  <c r="Y196" i="1"/>
  <c r="Y197" i="1"/>
  <c r="Y198" i="1"/>
  <c r="V192" i="1"/>
  <c r="V193" i="1"/>
  <c r="V194" i="1"/>
  <c r="V195" i="1"/>
  <c r="V196" i="1"/>
  <c r="V197" i="1"/>
  <c r="V198" i="1"/>
  <c r="S192" i="1"/>
  <c r="S193" i="1"/>
  <c r="S194" i="1"/>
  <c r="S195" i="1"/>
  <c r="S196" i="1"/>
  <c r="S197" i="1"/>
  <c r="AE196" i="1" l="1"/>
  <c r="AG196" i="1" s="1"/>
  <c r="AE198" i="1"/>
  <c r="AG198" i="1" s="1"/>
  <c r="AE197" i="1"/>
  <c r="AG197" i="1" s="1"/>
  <c r="AE195" i="1"/>
  <c r="AG195" i="1" s="1"/>
  <c r="AE193" i="1"/>
  <c r="AG193" i="1" s="1"/>
  <c r="AE192" i="1"/>
  <c r="AG192" i="1" s="1"/>
  <c r="AE194" i="1"/>
  <c r="AG194" i="1" s="1"/>
  <c r="S75" i="1"/>
  <c r="Y72" i="1"/>
  <c r="M194" i="1" l="1"/>
  <c r="M193" i="1"/>
  <c r="M198" i="1"/>
  <c r="M197" i="1"/>
  <c r="M196" i="1"/>
  <c r="M192" i="1"/>
  <c r="M195" i="1"/>
  <c r="S189" i="1"/>
  <c r="S88" i="1" l="1"/>
  <c r="S185" i="1" l="1"/>
  <c r="AB75" i="1" l="1"/>
  <c r="Y75" i="1"/>
  <c r="V75" i="1"/>
  <c r="AE75" i="1" l="1"/>
  <c r="AG75" i="1" s="1"/>
  <c r="M75" i="1" l="1"/>
  <c r="AB65" i="1"/>
  <c r="Y65" i="1"/>
  <c r="V65" i="1"/>
  <c r="S65" i="1"/>
  <c r="AE65" i="1" l="1"/>
  <c r="AB181" i="1"/>
  <c r="AB180" i="1"/>
  <c r="Y180" i="1"/>
  <c r="AG65" i="1" l="1"/>
  <c r="M65" i="1"/>
  <c r="AB76" i="1"/>
  <c r="Y76" i="1"/>
  <c r="V76" i="1"/>
  <c r="S76" i="1"/>
  <c r="AB179" i="1"/>
  <c r="V179" i="1"/>
  <c r="S179" i="1"/>
  <c r="AB182" i="1"/>
  <c r="AB183" i="1"/>
  <c r="AB184" i="1"/>
  <c r="AB185" i="1"/>
  <c r="AB186" i="1"/>
  <c r="AB187" i="1"/>
  <c r="AB188" i="1"/>
  <c r="AB189" i="1"/>
  <c r="AB190" i="1"/>
  <c r="AB191" i="1"/>
  <c r="Y181" i="1"/>
  <c r="Y182" i="1"/>
  <c r="Y183" i="1"/>
  <c r="Y184" i="1"/>
  <c r="Y185" i="1"/>
  <c r="Y186" i="1"/>
  <c r="Y187" i="1"/>
  <c r="Y188" i="1"/>
  <c r="Y189" i="1"/>
  <c r="Y190" i="1"/>
  <c r="Y191" i="1"/>
  <c r="Y220" i="1"/>
  <c r="V180" i="1"/>
  <c r="V181" i="1"/>
  <c r="V182" i="1"/>
  <c r="V183" i="1"/>
  <c r="V184" i="1"/>
  <c r="V185" i="1"/>
  <c r="V186" i="1"/>
  <c r="V187" i="1"/>
  <c r="V188" i="1"/>
  <c r="V189" i="1"/>
  <c r="V190" i="1"/>
  <c r="V191" i="1"/>
  <c r="V220" i="1"/>
  <c r="S180" i="1"/>
  <c r="S181" i="1"/>
  <c r="S182" i="1"/>
  <c r="S183" i="1"/>
  <c r="S184" i="1"/>
  <c r="S186" i="1"/>
  <c r="S187" i="1"/>
  <c r="S188" i="1"/>
  <c r="S190" i="1"/>
  <c r="S191" i="1"/>
  <c r="S220" i="1"/>
  <c r="AE187" i="1" l="1"/>
  <c r="AE185" i="1"/>
  <c r="AE189" i="1"/>
  <c r="AG189" i="1" s="1"/>
  <c r="AE191" i="1"/>
  <c r="AG191" i="1" s="1"/>
  <c r="AE183" i="1"/>
  <c r="AG183" i="1" s="1"/>
  <c r="AE181" i="1"/>
  <c r="AG181" i="1" s="1"/>
  <c r="AE190" i="1"/>
  <c r="AG190" i="1" s="1"/>
  <c r="AE186" i="1"/>
  <c r="AE182" i="1"/>
  <c r="AG182" i="1" s="1"/>
  <c r="AE76" i="1"/>
  <c r="AE179" i="1"/>
  <c r="AG179" i="1" s="1"/>
  <c r="AE220" i="1"/>
  <c r="AG220" i="1" s="1"/>
  <c r="AE188" i="1"/>
  <c r="AG188" i="1" s="1"/>
  <c r="AE184" i="1"/>
  <c r="AG184" i="1" s="1"/>
  <c r="AE180" i="1"/>
  <c r="Y178" i="1"/>
  <c r="AB178" i="1"/>
  <c r="V178" i="1"/>
  <c r="S178" i="1"/>
  <c r="AG76" i="1" l="1"/>
  <c r="M220" i="1"/>
  <c r="AG187" i="1"/>
  <c r="AG186" i="1"/>
  <c r="M186" i="1"/>
  <c r="AG185" i="1"/>
  <c r="M185" i="1"/>
  <c r="M189" i="1"/>
  <c r="M183" i="1"/>
  <c r="M191" i="1"/>
  <c r="M76" i="1"/>
  <c r="M181" i="1"/>
  <c r="M190" i="1"/>
  <c r="M188" i="1"/>
  <c r="M187" i="1"/>
  <c r="M182" i="1"/>
  <c r="AG180" i="1"/>
  <c r="M180" i="1"/>
  <c r="M179" i="1"/>
  <c r="AE178" i="1"/>
  <c r="AG178" i="1" s="1"/>
  <c r="AB177" i="1"/>
  <c r="Y177" i="1"/>
  <c r="V177" i="1"/>
  <c r="S177" i="1"/>
  <c r="M178" i="1" l="1"/>
  <c r="AE177" i="1"/>
  <c r="AG177" i="1" s="1"/>
  <c r="AB162" i="1"/>
  <c r="M177" i="1" l="1"/>
  <c r="AB69" i="1"/>
  <c r="Y69" i="1"/>
  <c r="V69" i="1"/>
  <c r="AE169" i="1" l="1"/>
  <c r="S166" i="1" l="1"/>
  <c r="S167" i="1"/>
  <c r="S168" i="1"/>
  <c r="S170" i="1"/>
  <c r="S171" i="1"/>
  <c r="S172" i="1"/>
  <c r="S173" i="1"/>
  <c r="S174" i="1"/>
  <c r="AJ134" i="1" l="1"/>
  <c r="AJ123" i="1" l="1"/>
  <c r="AJ98" i="1"/>
  <c r="AJ103" i="1"/>
  <c r="AJ95" i="1"/>
  <c r="AJ81" i="1"/>
  <c r="AB161" i="1" l="1"/>
  <c r="AB163" i="1"/>
  <c r="AB164" i="1"/>
  <c r="AB165" i="1"/>
  <c r="AB166" i="1"/>
  <c r="AB167" i="1"/>
  <c r="AB168" i="1"/>
  <c r="AB170" i="1"/>
  <c r="AB171" i="1"/>
  <c r="AB172" i="1"/>
  <c r="AB173" i="1"/>
  <c r="AB174" i="1"/>
  <c r="AB175" i="1"/>
  <c r="AB176" i="1"/>
  <c r="Y163" i="1"/>
  <c r="Y164" i="1"/>
  <c r="Y165" i="1"/>
  <c r="Y166" i="1"/>
  <c r="Y167" i="1"/>
  <c r="Y168" i="1"/>
  <c r="Y170" i="1"/>
  <c r="Y171" i="1"/>
  <c r="Y172" i="1"/>
  <c r="Y173" i="1"/>
  <c r="Y174" i="1"/>
  <c r="Y175" i="1"/>
  <c r="Y176" i="1"/>
  <c r="V165" i="1"/>
  <c r="V166" i="1"/>
  <c r="V167" i="1"/>
  <c r="V168" i="1"/>
  <c r="V170" i="1"/>
  <c r="V171" i="1"/>
  <c r="V172" i="1"/>
  <c r="V173" i="1"/>
  <c r="V174" i="1"/>
  <c r="V175" i="1"/>
  <c r="V176" i="1"/>
  <c r="S165" i="1"/>
  <c r="S175" i="1"/>
  <c r="AE168" i="1" l="1"/>
  <c r="AE172" i="1"/>
  <c r="AG172" i="1" s="1"/>
  <c r="AE171" i="1"/>
  <c r="AE174" i="1"/>
  <c r="M174" i="1" s="1"/>
  <c r="AE170" i="1"/>
  <c r="AE175" i="1"/>
  <c r="AG175" i="1" s="1"/>
  <c r="AE167" i="1"/>
  <c r="AE173" i="1"/>
  <c r="AG173" i="1" s="1"/>
  <c r="AE166" i="1"/>
  <c r="AE165" i="1"/>
  <c r="S19" i="1"/>
  <c r="Y19" i="1"/>
  <c r="V19" i="1"/>
  <c r="M166" i="1" l="1"/>
  <c r="M170" i="1"/>
  <c r="M168" i="1"/>
  <c r="AG165" i="1"/>
  <c r="AG171" i="1"/>
  <c r="AG169" i="1"/>
  <c r="M169" i="1"/>
  <c r="M172" i="1"/>
  <c r="AG167" i="1"/>
  <c r="AG168" i="1"/>
  <c r="M167" i="1"/>
  <c r="AG174" i="1"/>
  <c r="AG170" i="1"/>
  <c r="M171" i="1"/>
  <c r="M175" i="1"/>
  <c r="M173" i="1"/>
  <c r="AG166" i="1"/>
  <c r="M165" i="1"/>
  <c r="AE19" i="1"/>
  <c r="S160" i="1"/>
  <c r="AB160" i="1"/>
  <c r="AG19" i="1" l="1"/>
  <c r="M19" i="1"/>
  <c r="Y159" i="1"/>
  <c r="Y158" i="1"/>
  <c r="V159" i="1"/>
  <c r="V158" i="1"/>
  <c r="S159" i="1"/>
  <c r="S158" i="1"/>
  <c r="AB58" i="1" l="1"/>
  <c r="Y58" i="1"/>
  <c r="V58" i="1"/>
  <c r="S58" i="1"/>
  <c r="AE58" i="1" l="1"/>
  <c r="AB158" i="1"/>
  <c r="AE158" i="1" s="1"/>
  <c r="AB159" i="1"/>
  <c r="AE159" i="1" s="1"/>
  <c r="Y160" i="1"/>
  <c r="Y161" i="1"/>
  <c r="Y162" i="1"/>
  <c r="V160" i="1"/>
  <c r="V161" i="1"/>
  <c r="V162" i="1"/>
  <c r="V163" i="1"/>
  <c r="V164" i="1"/>
  <c r="S161" i="1"/>
  <c r="S162" i="1"/>
  <c r="S163" i="1"/>
  <c r="S164" i="1"/>
  <c r="S176" i="1"/>
  <c r="AE176" i="1" s="1"/>
  <c r="AG176" i="1" s="1"/>
  <c r="AG159" i="1" l="1"/>
  <c r="AG58" i="1"/>
  <c r="AE162" i="1"/>
  <c r="AE163" i="1"/>
  <c r="AE161" i="1"/>
  <c r="AE164" i="1"/>
  <c r="AE160" i="1"/>
  <c r="M58" i="1"/>
  <c r="AG158" i="1"/>
  <c r="M158" i="1"/>
  <c r="AB156" i="1"/>
  <c r="Y156" i="1"/>
  <c r="V156" i="1"/>
  <c r="S156" i="1"/>
  <c r="M162" i="1" l="1"/>
  <c r="M164" i="1"/>
  <c r="M161" i="1"/>
  <c r="AG163" i="1"/>
  <c r="M163" i="1"/>
  <c r="M176" i="1"/>
  <c r="AG161" i="1"/>
  <c r="M160" i="1"/>
  <c r="AG160" i="1"/>
  <c r="AG162" i="1"/>
  <c r="AG164" i="1"/>
  <c r="AE156" i="1"/>
  <c r="S155" i="1"/>
  <c r="M156" i="1" l="1"/>
  <c r="AG156" i="1"/>
  <c r="AB154" i="1" l="1"/>
  <c r="Y154" i="1"/>
  <c r="V154" i="1"/>
  <c r="S154" i="1"/>
  <c r="AE154" i="1" l="1"/>
  <c r="AG154" i="1" l="1"/>
  <c r="V108" i="1"/>
  <c r="AJ96" i="1" l="1"/>
  <c r="AJ86" i="1"/>
  <c r="AJ129" i="1"/>
  <c r="AJ128" i="1"/>
  <c r="AK124" i="1"/>
  <c r="V82" i="1" l="1"/>
  <c r="V83" i="1"/>
  <c r="V84" i="1"/>
  <c r="V85" i="1"/>
  <c r="V86" i="1"/>
  <c r="V87" i="1"/>
  <c r="V89" i="1"/>
  <c r="V90" i="1"/>
  <c r="V91" i="1"/>
  <c r="V92" i="1"/>
  <c r="V93" i="1"/>
  <c r="V94" i="1"/>
  <c r="V95" i="1"/>
  <c r="V96" i="1"/>
  <c r="V97" i="1"/>
  <c r="V98" i="1"/>
  <c r="V99" i="1"/>
  <c r="V100" i="1"/>
  <c r="V101" i="1"/>
  <c r="V102" i="1"/>
  <c r="V103" i="1"/>
  <c r="V104" i="1"/>
  <c r="V105" i="1"/>
  <c r="V106" i="1"/>
  <c r="V107"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5" i="1"/>
  <c r="V157" i="1"/>
  <c r="Y78" i="1" l="1"/>
  <c r="Y79" i="1"/>
  <c r="Y77" i="1"/>
  <c r="S78" i="1"/>
  <c r="S79" i="1"/>
  <c r="S77" i="1"/>
  <c r="Y73" i="1"/>
  <c r="Y74" i="1"/>
  <c r="S73" i="1"/>
  <c r="S74" i="1"/>
  <c r="S72" i="1"/>
  <c r="S69" i="1"/>
  <c r="S70" i="1"/>
  <c r="S67" i="1"/>
  <c r="V67" i="1"/>
  <c r="Y67" i="1"/>
  <c r="S63" i="1"/>
  <c r="Y60" i="1"/>
  <c r="S57" i="1"/>
  <c r="Y56" i="1"/>
  <c r="V56" i="1"/>
  <c r="S54" i="1"/>
  <c r="AB49" i="1"/>
  <c r="AB50" i="1"/>
  <c r="AB51" i="1"/>
  <c r="Y49" i="1"/>
  <c r="Y50" i="1"/>
  <c r="V50" i="1"/>
  <c r="S49" i="1"/>
  <c r="S50" i="1"/>
  <c r="Y53" i="1"/>
  <c r="V53" i="1"/>
  <c r="S53" i="1"/>
  <c r="AB37" i="1"/>
  <c r="Y37" i="1"/>
  <c r="AB43" i="1"/>
  <c r="Y43" i="1"/>
  <c r="V43" i="1"/>
  <c r="S43" i="1"/>
  <c r="AB41" i="1"/>
  <c r="Y41" i="1"/>
  <c r="V41" i="1"/>
  <c r="S41" i="1"/>
  <c r="Y38" i="1"/>
  <c r="S39" i="1"/>
  <c r="S38" i="1"/>
  <c r="S37" i="1"/>
  <c r="S36" i="1"/>
  <c r="Y35" i="1"/>
  <c r="S35" i="1"/>
  <c r="V34" i="1"/>
  <c r="Y34" i="1"/>
  <c r="AB34" i="1"/>
  <c r="Y29" i="1"/>
  <c r="S29" i="1"/>
  <c r="Y27" i="1"/>
  <c r="V27" i="1"/>
  <c r="S27" i="1"/>
  <c r="Y26" i="1"/>
  <c r="S26" i="1"/>
  <c r="AE69" i="1" l="1"/>
  <c r="AE50" i="1"/>
  <c r="AE41" i="1"/>
  <c r="AE51" i="1"/>
  <c r="AE43" i="1"/>
  <c r="AB26" i="1"/>
  <c r="AB27" i="1"/>
  <c r="AE27" i="1" s="1"/>
  <c r="AB28" i="1"/>
  <c r="AB29" i="1"/>
  <c r="AB31" i="1"/>
  <c r="AB32" i="1"/>
  <c r="AB35" i="1"/>
  <c r="AB36" i="1"/>
  <c r="AB38" i="1"/>
  <c r="AB39" i="1"/>
  <c r="AB40" i="1"/>
  <c r="AB42" i="1"/>
  <c r="AB45" i="1"/>
  <c r="AB46" i="1"/>
  <c r="AB48" i="1"/>
  <c r="AB52" i="1"/>
  <c r="AB53" i="1"/>
  <c r="AB54" i="1"/>
  <c r="AB55" i="1"/>
  <c r="AE55" i="1" s="1"/>
  <c r="AG55" i="1" s="1"/>
  <c r="AE56" i="1"/>
  <c r="AB57" i="1"/>
  <c r="AB59" i="1"/>
  <c r="AB60" i="1"/>
  <c r="AB62" i="1"/>
  <c r="AB63" i="1"/>
  <c r="AB64" i="1"/>
  <c r="AB66" i="1"/>
  <c r="AB67" i="1"/>
  <c r="AB68" i="1"/>
  <c r="AB70" i="1"/>
  <c r="AB71" i="1"/>
  <c r="AB72" i="1"/>
  <c r="AB73" i="1"/>
  <c r="AB74" i="1"/>
  <c r="AB77" i="1"/>
  <c r="AB78" i="1"/>
  <c r="AB79" i="1"/>
  <c r="AB81" i="1"/>
  <c r="AB82" i="1"/>
  <c r="AB83" i="1"/>
  <c r="AB84" i="1"/>
  <c r="AB85" i="1"/>
  <c r="AB86" i="1"/>
  <c r="AB87" i="1"/>
  <c r="AB88" i="1"/>
  <c r="AB89" i="1"/>
  <c r="AB25" i="1"/>
  <c r="AG25" i="1"/>
  <c r="V26" i="1"/>
  <c r="V29" i="1"/>
  <c r="V32" i="1"/>
  <c r="V35" i="1"/>
  <c r="V36" i="1"/>
  <c r="V37" i="1"/>
  <c r="AE37" i="1" s="1"/>
  <c r="V38" i="1"/>
  <c r="V39" i="1"/>
  <c r="V40" i="1"/>
  <c r="V42" i="1"/>
  <c r="V45" i="1"/>
  <c r="V46" i="1"/>
  <c r="V48" i="1"/>
  <c r="V49" i="1"/>
  <c r="AE49" i="1" s="1"/>
  <c r="V52" i="1"/>
  <c r="V54" i="1"/>
  <c r="V60" i="1"/>
  <c r="V62" i="1"/>
  <c r="V63" i="1"/>
  <c r="V64" i="1"/>
  <c r="V66" i="1"/>
  <c r="V68" i="1"/>
  <c r="V70" i="1"/>
  <c r="V71" i="1"/>
  <c r="V72" i="1"/>
  <c r="V73" i="1"/>
  <c r="V74" i="1"/>
  <c r="V77" i="1"/>
  <c r="V78" i="1"/>
  <c r="V79" i="1"/>
  <c r="V25" i="1"/>
  <c r="S25" i="1"/>
  <c r="Y24" i="1"/>
  <c r="AB24" i="1"/>
  <c r="V24" i="1"/>
  <c r="S24" i="1"/>
  <c r="AB20" i="1"/>
  <c r="AE20" i="1" s="1"/>
  <c r="AB16" i="1"/>
  <c r="AB17" i="1"/>
  <c r="AB18" i="1"/>
  <c r="AB15" i="1"/>
  <c r="Y16" i="1"/>
  <c r="V16" i="1"/>
  <c r="V17" i="1"/>
  <c r="AE17" i="1" s="1"/>
  <c r="S16" i="1"/>
  <c r="AG18" i="1"/>
  <c r="AB14" i="1"/>
  <c r="AB13" i="1"/>
  <c r="Y14" i="1"/>
  <c r="V14" i="1"/>
  <c r="S14" i="1"/>
  <c r="S11" i="1"/>
  <c r="V11" i="1"/>
  <c r="V12" i="1"/>
  <c r="Y11" i="1"/>
  <c r="Y12" i="1"/>
  <c r="AB10" i="1"/>
  <c r="AB11" i="1"/>
  <c r="AB12" i="1"/>
  <c r="AB9" i="1"/>
  <c r="S84" i="1"/>
  <c r="AB90" i="1"/>
  <c r="AB91" i="1"/>
  <c r="AB92" i="1"/>
  <c r="AB93" i="1"/>
  <c r="AB94" i="1"/>
  <c r="AB95" i="1"/>
  <c r="AB96" i="1"/>
  <c r="AB97" i="1"/>
  <c r="AB98" i="1"/>
  <c r="AB99" i="1"/>
  <c r="AB100" i="1"/>
  <c r="AB101" i="1"/>
  <c r="AB102" i="1"/>
  <c r="AB103" i="1"/>
  <c r="AB104" i="1"/>
  <c r="AB105" i="1"/>
  <c r="AB106" i="1"/>
  <c r="AB107" i="1"/>
  <c r="AB108" i="1"/>
  <c r="AB109" i="1"/>
  <c r="AB110" i="1"/>
  <c r="AB111" i="1"/>
  <c r="AB112" i="1"/>
  <c r="AB113" i="1"/>
  <c r="AB114" i="1"/>
  <c r="AB115" i="1"/>
  <c r="AB116" i="1"/>
  <c r="AB117" i="1"/>
  <c r="AB118" i="1"/>
  <c r="AB119" i="1"/>
  <c r="AB120" i="1"/>
  <c r="AB121" i="1"/>
  <c r="AB122" i="1"/>
  <c r="AB123" i="1"/>
  <c r="AB124" i="1"/>
  <c r="AB125" i="1"/>
  <c r="AB126" i="1"/>
  <c r="AB127" i="1"/>
  <c r="AB128" i="1"/>
  <c r="AB129" i="1"/>
  <c r="AB130" i="1"/>
  <c r="AB131" i="1"/>
  <c r="AB132" i="1"/>
  <c r="AB133" i="1"/>
  <c r="AB134" i="1"/>
  <c r="AB135" i="1"/>
  <c r="AB136" i="1"/>
  <c r="AB137" i="1"/>
  <c r="AB138" i="1"/>
  <c r="AB139" i="1"/>
  <c r="AB140" i="1"/>
  <c r="AB141" i="1"/>
  <c r="AB142" i="1"/>
  <c r="AB143" i="1"/>
  <c r="AB144" i="1"/>
  <c r="AB145" i="1"/>
  <c r="AB146" i="1"/>
  <c r="AB147" i="1"/>
  <c r="AB148" i="1"/>
  <c r="AB149" i="1"/>
  <c r="AB150" i="1"/>
  <c r="AB151" i="1"/>
  <c r="AB152" i="1"/>
  <c r="AB153" i="1"/>
  <c r="AB155" i="1"/>
  <c r="AB157"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5" i="1"/>
  <c r="Y157" i="1"/>
  <c r="Y83" i="1"/>
  <c r="Y84" i="1"/>
  <c r="Y85" i="1"/>
  <c r="Y86" i="1"/>
  <c r="Y87" i="1"/>
  <c r="Y88" i="1"/>
  <c r="Y89" i="1"/>
  <c r="Y90" i="1"/>
  <c r="Y91" i="1"/>
  <c r="Y92" i="1"/>
  <c r="Y93" i="1"/>
  <c r="Y94" i="1"/>
  <c r="Y95" i="1"/>
  <c r="Y96" i="1"/>
  <c r="Y97" i="1"/>
  <c r="Y98" i="1"/>
  <c r="Y82" i="1"/>
  <c r="Y81" i="1"/>
  <c r="V81" i="1"/>
  <c r="S83" i="1"/>
  <c r="S85" i="1"/>
  <c r="S86" i="1"/>
  <c r="S87"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7" i="1"/>
  <c r="S82" i="1"/>
  <c r="S81" i="1"/>
  <c r="Y64" i="1"/>
  <c r="S64" i="1"/>
  <c r="Y68" i="1"/>
  <c r="S68" i="1"/>
  <c r="Y71" i="1"/>
  <c r="S71" i="1"/>
  <c r="AB23" i="1"/>
  <c r="Y23" i="1"/>
  <c r="V23" i="1"/>
  <c r="S23" i="1"/>
  <c r="Y66" i="1"/>
  <c r="S66" i="1"/>
  <c r="Y62" i="1"/>
  <c r="S62" i="1"/>
  <c r="Y57" i="1"/>
  <c r="Y52" i="1"/>
  <c r="S52" i="1"/>
  <c r="Y54" i="1"/>
  <c r="Y46" i="1"/>
  <c r="S46" i="1"/>
  <c r="Y48" i="1"/>
  <c r="S48" i="1"/>
  <c r="Y42" i="1"/>
  <c r="S42" i="1"/>
  <c r="Y45" i="1"/>
  <c r="S45" i="1"/>
  <c r="Y40" i="1"/>
  <c r="S40" i="1"/>
  <c r="S34" i="1"/>
  <c r="Y28" i="1"/>
  <c r="S28" i="1"/>
  <c r="Y21" i="1"/>
  <c r="V21" i="1"/>
  <c r="S21" i="1"/>
  <c r="Y15" i="1"/>
  <c r="V15" i="1"/>
  <c r="S15" i="1"/>
  <c r="Y13" i="1"/>
  <c r="V13" i="1"/>
  <c r="S13" i="1"/>
  <c r="Y10" i="1"/>
  <c r="V10" i="1"/>
  <c r="S10" i="1"/>
  <c r="Y9" i="1"/>
  <c r="V9" i="1"/>
  <c r="S9" i="1"/>
  <c r="AG41" i="1" l="1"/>
  <c r="AG20" i="1"/>
  <c r="AG27" i="1"/>
  <c r="AG56" i="1"/>
  <c r="AE60" i="1"/>
  <c r="M27" i="1"/>
  <c r="AG49" i="1"/>
  <c r="AG43" i="1"/>
  <c r="AG50" i="1"/>
  <c r="AG37" i="1"/>
  <c r="M50" i="1"/>
  <c r="AG17" i="1"/>
  <c r="AG51" i="1"/>
  <c r="AE72" i="1"/>
  <c r="M43" i="1"/>
  <c r="AG69" i="1"/>
  <c r="AE155" i="1"/>
  <c r="AE21" i="1"/>
  <c r="AE15" i="1"/>
  <c r="AE39" i="1"/>
  <c r="AE16" i="1"/>
  <c r="AE82" i="1"/>
  <c r="AE10" i="1"/>
  <c r="AE151" i="1"/>
  <c r="AE147" i="1"/>
  <c r="AE143" i="1"/>
  <c r="AE139" i="1"/>
  <c r="AE135" i="1"/>
  <c r="AE131" i="1"/>
  <c r="AE127" i="1"/>
  <c r="AE123" i="1"/>
  <c r="AE119" i="1"/>
  <c r="AE115" i="1"/>
  <c r="AE111" i="1"/>
  <c r="AE107" i="1"/>
  <c r="AE103" i="1"/>
  <c r="AE99" i="1"/>
  <c r="AE95" i="1"/>
  <c r="AE91" i="1"/>
  <c r="AE87" i="1"/>
  <c r="AE78" i="1"/>
  <c r="AE63" i="1"/>
  <c r="AE9" i="1"/>
  <c r="AE150" i="1"/>
  <c r="AE146" i="1"/>
  <c r="AE142" i="1"/>
  <c r="AE138" i="1"/>
  <c r="AE134" i="1"/>
  <c r="AE130" i="1"/>
  <c r="AE126" i="1"/>
  <c r="AE122" i="1"/>
  <c r="AE118" i="1"/>
  <c r="AE114" i="1"/>
  <c r="AE110" i="1"/>
  <c r="AE106" i="1"/>
  <c r="AE102" i="1"/>
  <c r="AE98" i="1"/>
  <c r="AE94" i="1"/>
  <c r="AE90" i="1"/>
  <c r="AE86" i="1"/>
  <c r="AE96" i="1"/>
  <c r="AE92" i="1"/>
  <c r="AE57" i="1"/>
  <c r="AE36" i="1"/>
  <c r="AE32" i="1"/>
  <c r="AE26" i="1"/>
  <c r="AE70" i="1"/>
  <c r="AE59" i="1"/>
  <c r="AE77" i="1"/>
  <c r="AE74" i="1"/>
  <c r="AE29" i="1"/>
  <c r="AE42" i="1"/>
  <c r="AE38" i="1"/>
  <c r="AE40" i="1"/>
  <c r="AE35" i="1"/>
  <c r="AE47" i="1"/>
  <c r="AG47" i="1" s="1"/>
  <c r="AE34" i="1"/>
  <c r="AE88" i="1"/>
  <c r="AE31" i="1"/>
  <c r="AE28" i="1"/>
  <c r="AE117" i="1"/>
  <c r="AE113" i="1"/>
  <c r="AE105" i="1"/>
  <c r="AE101" i="1"/>
  <c r="AE66" i="1"/>
  <c r="AE62" i="1"/>
  <c r="AE71" i="1"/>
  <c r="AE64" i="1"/>
  <c r="AE83" i="1"/>
  <c r="AE11" i="1"/>
  <c r="AE14" i="1"/>
  <c r="AG14" i="1" s="1"/>
  <c r="AE152" i="1"/>
  <c r="AE148" i="1"/>
  <c r="AE144" i="1"/>
  <c r="AE140" i="1"/>
  <c r="AE136" i="1"/>
  <c r="AE132" i="1"/>
  <c r="AE128" i="1"/>
  <c r="AE124" i="1"/>
  <c r="AE120" i="1"/>
  <c r="AE116" i="1"/>
  <c r="AE112" i="1"/>
  <c r="AE108" i="1"/>
  <c r="AE104" i="1"/>
  <c r="AE100" i="1"/>
  <c r="AE46" i="1"/>
  <c r="AE52" i="1"/>
  <c r="AE84" i="1"/>
  <c r="AE48" i="1"/>
  <c r="AE157" i="1"/>
  <c r="AE153" i="1"/>
  <c r="AE149" i="1"/>
  <c r="AE145" i="1"/>
  <c r="AE141" i="1"/>
  <c r="AE137" i="1"/>
  <c r="AE133" i="1"/>
  <c r="AE129" i="1"/>
  <c r="AE125" i="1"/>
  <c r="AE121" i="1"/>
  <c r="AE109" i="1"/>
  <c r="AE97" i="1"/>
  <c r="AE93" i="1"/>
  <c r="AE89" i="1"/>
  <c r="AE85" i="1"/>
  <c r="AE81" i="1"/>
  <c r="AE79" i="1"/>
  <c r="AE73" i="1"/>
  <c r="AE68" i="1"/>
  <c r="AE67" i="1"/>
  <c r="AE54" i="1"/>
  <c r="AE53" i="1"/>
  <c r="AE45" i="1"/>
  <c r="AE24" i="1"/>
  <c r="AG24" i="1" s="1"/>
  <c r="AE12" i="1"/>
  <c r="AE13" i="1"/>
  <c r="AE23" i="1"/>
  <c r="AG32" i="1" l="1"/>
  <c r="AG63" i="1"/>
  <c r="AG59" i="1"/>
  <c r="AG39" i="1"/>
  <c r="AG74" i="1"/>
  <c r="AG70" i="1"/>
  <c r="M70" i="1"/>
  <c r="AG73" i="1"/>
  <c r="M73" i="1"/>
  <c r="AG67" i="1"/>
  <c r="AG12" i="1"/>
  <c r="AG85" i="1"/>
  <c r="M109" i="1"/>
  <c r="AG129" i="1"/>
  <c r="AG145" i="1"/>
  <c r="AG84" i="1"/>
  <c r="AG112" i="1"/>
  <c r="AG128" i="1"/>
  <c r="AG144" i="1"/>
  <c r="AG105" i="1"/>
  <c r="AG77" i="1"/>
  <c r="AG96" i="1"/>
  <c r="AG98" i="1"/>
  <c r="M114" i="1"/>
  <c r="AG130" i="1"/>
  <c r="AG146" i="1"/>
  <c r="AG78" i="1"/>
  <c r="AG87" i="1"/>
  <c r="AG103" i="1"/>
  <c r="AG119" i="1"/>
  <c r="AG135" i="1"/>
  <c r="AG151" i="1"/>
  <c r="M23" i="1"/>
  <c r="AG89" i="1"/>
  <c r="AG133" i="1"/>
  <c r="AG149" i="1"/>
  <c r="AG100" i="1"/>
  <c r="M116" i="1"/>
  <c r="AG132" i="1"/>
  <c r="AG148" i="1"/>
  <c r="AG113" i="1"/>
  <c r="AG28" i="1"/>
  <c r="AG86" i="1"/>
  <c r="AG102" i="1"/>
  <c r="AG118" i="1"/>
  <c r="AG134" i="1"/>
  <c r="AG150" i="1"/>
  <c r="AG91" i="1"/>
  <c r="AG107" i="1"/>
  <c r="AG123" i="1"/>
  <c r="AG139" i="1"/>
  <c r="AG10" i="1"/>
  <c r="AG16" i="1"/>
  <c r="AG155" i="1"/>
  <c r="AG79" i="1"/>
  <c r="AG93" i="1"/>
  <c r="AG121" i="1"/>
  <c r="M137" i="1"/>
  <c r="AG104" i="1"/>
  <c r="M120" i="1"/>
  <c r="AG136" i="1"/>
  <c r="AG152" i="1"/>
  <c r="AG11" i="1"/>
  <c r="AG83" i="1"/>
  <c r="AG117" i="1"/>
  <c r="AG57" i="1"/>
  <c r="AG90" i="1"/>
  <c r="AG106" i="1"/>
  <c r="AG122" i="1"/>
  <c r="AG138" i="1"/>
  <c r="AG95" i="1"/>
  <c r="AG111" i="1"/>
  <c r="AG127" i="1"/>
  <c r="AG143" i="1"/>
  <c r="AG82" i="1"/>
  <c r="AG97" i="1"/>
  <c r="M125" i="1"/>
  <c r="AG141" i="1"/>
  <c r="AG157" i="1"/>
  <c r="AG108" i="1"/>
  <c r="AG124" i="1"/>
  <c r="AG140" i="1"/>
  <c r="AG101" i="1"/>
  <c r="AG88" i="1"/>
  <c r="AG36" i="1"/>
  <c r="AG92" i="1"/>
  <c r="AG94" i="1"/>
  <c r="AG110" i="1"/>
  <c r="AG126" i="1"/>
  <c r="AG142" i="1"/>
  <c r="AG99" i="1"/>
  <c r="AG115" i="1"/>
  <c r="AG131" i="1"/>
  <c r="AG147" i="1"/>
  <c r="M72" i="1"/>
  <c r="AG81" i="1"/>
  <c r="M16" i="1"/>
  <c r="M11" i="1"/>
  <c r="AG53" i="1"/>
  <c r="M53" i="1"/>
  <c r="M69" i="1"/>
  <c r="M159" i="1"/>
  <c r="AG29" i="1"/>
  <c r="M29" i="1"/>
  <c r="M107" i="1"/>
  <c r="M136" i="1"/>
  <c r="M102" i="1"/>
  <c r="M91" i="1"/>
  <c r="M86" i="1"/>
  <c r="M152" i="1"/>
  <c r="M141" i="1"/>
  <c r="M123" i="1"/>
  <c r="M108" i="1"/>
  <c r="M93" i="1"/>
  <c r="M139" i="1"/>
  <c r="M92" i="1"/>
  <c r="AG153" i="1"/>
  <c r="M96" i="1"/>
  <c r="M112" i="1"/>
  <c r="M124" i="1"/>
  <c r="M140" i="1"/>
  <c r="M97" i="1"/>
  <c r="M113" i="1"/>
  <c r="M129" i="1"/>
  <c r="M145" i="1"/>
  <c r="M157" i="1"/>
  <c r="M95" i="1"/>
  <c r="M111" i="1"/>
  <c r="M127" i="1"/>
  <c r="M143" i="1"/>
  <c r="M90" i="1"/>
  <c r="M106" i="1"/>
  <c r="M118" i="1"/>
  <c r="M130" i="1"/>
  <c r="M146" i="1"/>
  <c r="M81" i="1"/>
  <c r="M83" i="1"/>
  <c r="M100" i="1"/>
  <c r="M128" i="1"/>
  <c r="M144" i="1"/>
  <c r="M85" i="1"/>
  <c r="M101" i="1"/>
  <c r="M117" i="1"/>
  <c r="M133" i="1"/>
  <c r="M149" i="1"/>
  <c r="M82" i="1"/>
  <c r="M99" i="1"/>
  <c r="M115" i="1"/>
  <c r="M131" i="1"/>
  <c r="M147" i="1"/>
  <c r="M94" i="1"/>
  <c r="M110" i="1"/>
  <c r="M122" i="1"/>
  <c r="M134" i="1"/>
  <c r="M150" i="1"/>
  <c r="M84" i="1"/>
  <c r="M142" i="1"/>
  <c r="M88" i="1"/>
  <c r="M104" i="1"/>
  <c r="M132" i="1"/>
  <c r="M148" i="1"/>
  <c r="M89" i="1"/>
  <c r="M105" i="1"/>
  <c r="M121" i="1"/>
  <c r="M153" i="1"/>
  <c r="M87" i="1"/>
  <c r="M103" i="1"/>
  <c r="M119" i="1"/>
  <c r="M135" i="1"/>
  <c r="M151" i="1"/>
  <c r="M98" i="1"/>
  <c r="M126" i="1"/>
  <c r="M138" i="1"/>
  <c r="M155" i="1"/>
  <c r="AG42" i="1"/>
  <c r="AG40" i="1"/>
  <c r="AG26" i="1"/>
  <c r="AG114" i="1"/>
  <c r="AG60" i="1"/>
  <c r="AG62" i="1"/>
  <c r="AG54" i="1"/>
  <c r="AG48" i="1"/>
  <c r="AG52" i="1"/>
  <c r="AG64" i="1"/>
  <c r="AG46" i="1"/>
  <c r="AG71" i="1"/>
  <c r="AG66" i="1"/>
  <c r="AG72" i="1"/>
  <c r="M54" i="1"/>
  <c r="AG38" i="1"/>
  <c r="AG35" i="1"/>
  <c r="AG45" i="1"/>
  <c r="AG34" i="1"/>
  <c r="AG31" i="1"/>
  <c r="AG120" i="1"/>
  <c r="AG13" i="1"/>
  <c r="AG116" i="1"/>
  <c r="M48" i="1"/>
  <c r="M68" i="1"/>
  <c r="AG137" i="1"/>
  <c r="AG125" i="1"/>
  <c r="AG109" i="1"/>
  <c r="M15" i="1"/>
  <c r="AG21" i="1"/>
  <c r="M9" i="1"/>
  <c r="AG23" i="1"/>
  <c r="M28" i="1"/>
  <c r="M57" i="1"/>
  <c r="M49" i="1"/>
  <c r="AG15" i="1"/>
  <c r="M42" i="1"/>
  <c r="M71" i="1"/>
  <c r="M62" i="1"/>
  <c r="M52" i="1"/>
  <c r="M21" i="1"/>
  <c r="M66" i="1"/>
  <c r="M46" i="1"/>
  <c r="M40" i="1"/>
  <c r="M45" i="1"/>
  <c r="AG9" i="1"/>
  <c r="M34" i="1"/>
  <c r="M10" i="1"/>
  <c r="M13" i="1"/>
  <c r="M64" i="1"/>
</calcChain>
</file>

<file path=xl/sharedStrings.xml><?xml version="1.0" encoding="utf-8"?>
<sst xmlns="http://schemas.openxmlformats.org/spreadsheetml/2006/main" count="2933" uniqueCount="961">
  <si>
    <t>Nr. crt.</t>
  </si>
  <si>
    <t>Titlu proiect</t>
  </si>
  <si>
    <t xml:space="preserve">Regiune </t>
  </si>
  <si>
    <t>Localitate</t>
  </si>
  <si>
    <t>Tip beneficiar</t>
  </si>
  <si>
    <t>Total valoare proiect</t>
  </si>
  <si>
    <t>Act aditional NR.</t>
  </si>
  <si>
    <t>Cheltuieli neeligibile</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</si>
  <si>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</si>
  <si>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</si>
  <si>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</si>
  <si>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</si>
  <si>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</si>
  <si>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</si>
  <si>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</si>
  <si>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</si>
  <si>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</si>
  <si>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</si>
  <si>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</si>
  <si>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</si>
  <si>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</si>
  <si>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</si>
  <si>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</si>
  <si>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</si>
  <si>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</si>
  <si>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</si>
  <si>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</si>
  <si>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</si>
  <si>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</si>
  <si>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</si>
  <si>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</si>
  <si>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</si>
  <si>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</si>
  <si>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</si>
  <si>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</si>
  <si>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Autoritatea Națională Pentru Protecția Drepturilor Copilului și Adopție</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</si>
  <si>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</si>
  <si>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</si>
  <si>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</si>
  <si>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 xml:space="preserve">Ministerul Educației Naționale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</si>
  <si>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</si>
  <si>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</si>
  <si>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Ministerul Muncii și Justitiei Sociale</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</si>
  <si>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</si>
  <si>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</si>
  <si>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Ministerul pentru Mediul de Afaceri, Comerț și Antreprenoriat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</si>
  <si>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</si>
  <si>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</si>
  <si>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Ministerul Educației Naționale - Centrul Național de Dezvoltare a Învățământului Profesional și Tehnic</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</si>
  <si>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</si>
  <si>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</si>
  <si>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Ministerul Economiei</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</si>
  <si>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</si>
  <si>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</si>
  <si>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Ministerul Finanțelor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</si>
  <si>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</si>
  <si>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</si>
  <si>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</si>
  <si>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</si>
  <si>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Dezvoltarea capacității de administrare a datoriei publice guvernamentale prin utilizarea instrumentelor financiare derivate</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</si>
  <si>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</si>
  <si>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</si>
  <si>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</si>
  <si>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</si>
  <si>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</si>
  <si>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</si>
  <si>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</si>
  <si>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Ministerul Transporturilor</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</si>
  <si>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</si>
  <si>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</si>
  <si>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Ministerul Educaţiei Nationale</t>
  </si>
  <si>
    <t>Monitorizarea și evaluarea strategiilor condiționalități ex-ante în educație și îmbunătățirea procesului decizional prin monitorizarea performanței instituționale la nivel central și local</t>
  </si>
  <si>
    <t>Ministerul Comunicațiilor și Societatii Informaționale</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</si>
  <si>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</si>
  <si>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</si>
  <si>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Ministerul Mediului</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</si>
  <si>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</si>
  <si>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</si>
  <si>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</si>
  <si>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</si>
  <si>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</si>
  <si>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</si>
  <si>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</si>
  <si>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</si>
  <si>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</si>
  <si>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</si>
  <si>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</si>
  <si>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</si>
  <si>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</si>
  <si>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</si>
  <si>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</si>
  <si>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</si>
  <si>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</si>
  <si>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</si>
  <si>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 xml:space="preserve">Ministerul Cercetării şi Inovării  </t>
  </si>
  <si>
    <t>Dezvoltarea capacității administrative a ANCSI de implementare a unor acțiuni stabilite în Strategia Națională de Cercetare, Dezvoltare tehnologică și Inovare 2014-2020</t>
  </si>
  <si>
    <t xml:space="preserve">Scopul proiectului: adaptarea structurilor, optimizarea proceselor și pregătirea resurselor umane din Autoritatea națională de Cercetare Științifică și Inovare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ANCSI, respectiv ale MECS, prin realizarea unei Platforme Informatice Integrate pentru Cercetare-Dezvoltare și Inovare (PII-CDI). Aceasta efectuează activități de culegere, agregare, prelucrare şi distribuire a informaţiilor. Utilizarea PII-CDI contribuie la aplicarea sistemului de politici bazate pe dovezi în autoritățile și instituțiile publice centrale.
B) Indeplinirea conditionalităților ex-ante pentru Obiectivul Tematic 1 (OT1) al FESI, prevăzute în cadrul Programului Operațional Competitivitate 2014-2020 prin realizarea mecanismului de orientare strategică, bazat pe descoperirerea antreprenorială și creșterea gradului de integrare a sistemului de CDI în economia națională ca răspuns la nevoia de a  îmbunătăți procesul de monitorizare și evaluare a SNCDI. Implementarea acestui mecanism de orientare strategică va crește capacitatea administrativă a Autorității de a efectua planificări strategice și bugetarea pe programe.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</si>
  <si>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</si>
  <si>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</si>
  <si>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</si>
  <si>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</si>
  <si>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</si>
  <si>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Inspectoratul General pentru Situații de Urgență (IGSU)</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</si>
  <si>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</si>
  <si>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</si>
  <si>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</si>
  <si>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</si>
  <si>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</si>
  <si>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</si>
  <si>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</si>
  <si>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</si>
  <si>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</si>
  <si>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</si>
  <si>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</si>
  <si>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</si>
  <si>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</si>
  <si>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</si>
  <si>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</si>
  <si>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</si>
  <si>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</si>
  <si>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</si>
  <si>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</si>
  <si>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</si>
  <si>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</si>
  <si>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Ministerul Educației Naționale</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</si>
  <si>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</si>
  <si>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</si>
  <si>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</si>
  <si>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</si>
  <si>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Agentia Națională de Administrare Fiscală</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</si>
  <si>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</si>
  <si>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</si>
  <si>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</si>
  <si>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</si>
  <si>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</si>
  <si>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</si>
  <si>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</si>
  <si>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</si>
  <si>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</si>
  <si>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</si>
  <si>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</si>
  <si>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</si>
  <si>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</si>
  <si>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</si>
  <si>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</si>
  <si>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</si>
  <si>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</si>
  <si>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</si>
  <si>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</si>
  <si>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</si>
  <si>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</si>
  <si>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</si>
  <si>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</si>
  <si>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</si>
  <si>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</si>
  <si>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</si>
  <si>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</si>
  <si>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</si>
  <si>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</si>
  <si>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Cod SIPOCA</t>
  </si>
  <si>
    <t>OFP</t>
  </si>
  <si>
    <t>AP3/  /3.1</t>
  </si>
  <si>
    <t>AP3/  /3.2</t>
  </si>
  <si>
    <t>MP</t>
  </si>
  <si>
    <t>Cod apel</t>
  </si>
  <si>
    <t>AP1/11i /1.1</t>
  </si>
  <si>
    <t>AP1/11i /1.4</t>
  </si>
  <si>
    <t>AP 2/11i  /2.2</t>
  </si>
  <si>
    <t>DV</t>
  </si>
  <si>
    <t xml:space="preserve">AP1/11i /1.3 </t>
  </si>
  <si>
    <t>VB</t>
  </si>
  <si>
    <t>CA</t>
  </si>
  <si>
    <t>GD</t>
  </si>
  <si>
    <t>RG</t>
  </si>
  <si>
    <t>RB</t>
  </si>
  <si>
    <t>AI</t>
  </si>
  <si>
    <t>OD</t>
  </si>
  <si>
    <t>MN</t>
  </si>
  <si>
    <t>MM</t>
  </si>
  <si>
    <t xml:space="preserve">AP1/11i /1.2 </t>
  </si>
  <si>
    <t>**</t>
  </si>
  <si>
    <t>***</t>
  </si>
  <si>
    <t>IP2/2015</t>
  </si>
  <si>
    <t>IP5/2016</t>
  </si>
  <si>
    <t>regiune mai dezvoltată</t>
  </si>
  <si>
    <t>regiune mai puțin dezvoltată</t>
  </si>
  <si>
    <t>AA4/ 21.11.2017</t>
  </si>
  <si>
    <t>n.a</t>
  </si>
  <si>
    <t>Omdrapfe nr. 3042/18.05.17</t>
  </si>
  <si>
    <t>Omdrapfe nr. 3044/18.05.17</t>
  </si>
  <si>
    <t>AA2 / 28.06.2017</t>
  </si>
  <si>
    <t>AA1 / 09.06.2017</t>
  </si>
  <si>
    <t>AA5 /24.11.2017</t>
  </si>
  <si>
    <t>AA5/ 27.11.2017</t>
  </si>
  <si>
    <t>AA3/ 12.10.2017</t>
  </si>
  <si>
    <t>AA6/ 21.11.2017</t>
  </si>
  <si>
    <t>AA2 / 17.10.2017</t>
  </si>
  <si>
    <t>AA6 /03.11.2017</t>
  </si>
  <si>
    <t>AA2 /14.09.2017</t>
  </si>
  <si>
    <t>AA1 /26.04.2017</t>
  </si>
  <si>
    <t>Data
Raportare</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</si>
  <si>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</si>
  <si>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</si>
  <si>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</si>
  <si>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</si>
  <si>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</si>
  <si>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</si>
  <si>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</si>
  <si>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</si>
  <si>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1.Asociația pentru Democrației</t>
  </si>
  <si>
    <t>1. Ministerul Muncii și Justiției Sociale
2. Agenția Națională a Funcționarilor Publici</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</si>
  <si>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</si>
  <si>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</si>
  <si>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</si>
  <si>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</si>
  <si>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</si>
  <si>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</si>
  <si>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</si>
  <si>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</si>
  <si>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</si>
  <si>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AA1/22.01.18</t>
  </si>
  <si>
    <t>AA7/25.01.2018</t>
  </si>
  <si>
    <t>Omdrapfe nr. 222/23.01.18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</si>
  <si>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</si>
  <si>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</si>
  <si>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</si>
  <si>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</si>
  <si>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Primăria Municipiului Tecuci</t>
  </si>
  <si>
    <t>Primăria Municipiului Turda</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</si>
  <si>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</si>
  <si>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</si>
  <si>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</si>
  <si>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</si>
  <si>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</si>
  <si>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</si>
  <si>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</si>
  <si>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</si>
  <si>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</si>
  <si>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29.03.2019</t>
  </si>
  <si>
    <t>26.09.2018</t>
  </si>
  <si>
    <t>29.05.2019</t>
  </si>
  <si>
    <t>AP 2/11i  /2.1</t>
  </si>
  <si>
    <t>Crt. No.</t>
  </si>
  <si>
    <t>Priority Axis/Investment priority</t>
  </si>
  <si>
    <t>Call no.</t>
  </si>
  <si>
    <t>Project title</t>
  </si>
  <si>
    <t>SIPOCA Code</t>
  </si>
  <si>
    <t>Benficiary Name</t>
  </si>
  <si>
    <t>Partner Name</t>
  </si>
  <si>
    <t>Project summary</t>
  </si>
  <si>
    <t>Start date</t>
  </si>
  <si>
    <t>End date</t>
  </si>
  <si>
    <t>Region</t>
  </si>
  <si>
    <t>County</t>
  </si>
  <si>
    <t>Locality</t>
  </si>
  <si>
    <t>Union co-financing rate</t>
  </si>
  <si>
    <t>Beneficiary type</t>
  </si>
  <si>
    <t>Area of intervention</t>
  </si>
  <si>
    <t>Eligible value of the project (LEI)</t>
  </si>
  <si>
    <t>EU Funds</t>
  </si>
  <si>
    <t>More developed regions</t>
  </si>
  <si>
    <t>Less developed regions</t>
  </si>
  <si>
    <t>National Budget</t>
  </si>
  <si>
    <t>Beneficiary private contribution</t>
  </si>
  <si>
    <t>private contribution</t>
  </si>
  <si>
    <t>Eligible value of the project</t>
  </si>
  <si>
    <t>Non eligible expenditure</t>
  </si>
  <si>
    <t>Total value of the project</t>
  </si>
  <si>
    <t>Project status</t>
  </si>
  <si>
    <t>Aditional Act  no.</t>
  </si>
  <si>
    <t>National contribution</t>
  </si>
  <si>
    <t>Report Date</t>
  </si>
  <si>
    <t>AA3/ 18.01.2018</t>
  </si>
  <si>
    <t>APT_SMC – Administrație Publică eficienTă prin Sistem de Management al Calității</t>
  </si>
  <si>
    <t>Judeţul Dâmbovița</t>
  </si>
  <si>
    <t xml:space="preserve">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</si>
  <si>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</si>
  <si>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</si>
  <si>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</si>
  <si>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</si>
  <si>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</si>
  <si>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</si>
  <si>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</si>
  <si>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</si>
  <si>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</si>
  <si>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</si>
  <si>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</si>
  <si>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</si>
  <si>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</si>
  <si>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</si>
  <si>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Primăria Municipiului 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</si>
  <si>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</si>
  <si>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</si>
  <si>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</si>
  <si>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Bistrița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</si>
  <si>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</si>
  <si>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</si>
  <si>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</si>
  <si>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</si>
  <si>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</si>
  <si>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</si>
  <si>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</si>
  <si>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</si>
  <si>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</si>
  <si>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</si>
  <si>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</si>
  <si>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</si>
  <si>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Municipiului
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</si>
  <si>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</si>
  <si>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</si>
  <si>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</si>
  <si>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</si>
  <si>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</si>
  <si>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</si>
  <si>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</si>
  <si>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</si>
  <si>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</si>
  <si>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</si>
  <si>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</si>
  <si>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</si>
  <si>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 xml:space="preserve">Proiectul are ca obiectiv general:Crearea şi dezvoltarea unui cadru unitar pentru realizarea unui management performant la nivelul Primariei Mangalia, prin introducerea de sisteme și standarde comune ce optimizează procesele orientate catre beneficiari in concordanta cu SCAP.
OS 1 - Performanta organizationala crescuta prin implementarea Instrumentului de auto-evaluare a modului de funcţionare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
</t>
  </si>
  <si>
    <t>Arad</t>
  </si>
  <si>
    <t>Gorj</t>
  </si>
  <si>
    <t>Tg. Jiu</t>
  </si>
  <si>
    <t>Judetul Gorj</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</si>
  <si>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</si>
  <si>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</si>
  <si>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</si>
  <si>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</si>
  <si>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</si>
  <si>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</si>
  <si>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Primăria Municipiului Huși</t>
  </si>
  <si>
    <t>Primăria Municipiului Vaslui</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</si>
  <si>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</si>
  <si>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</si>
  <si>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</si>
  <si>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</si>
  <si>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</si>
  <si>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</si>
  <si>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</si>
  <si>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</si>
  <si>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</si>
  <si>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</si>
  <si>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MUNICIPIUL TG - JIU</t>
  </si>
  <si>
    <t>JUDEȚUL GORJ</t>
  </si>
  <si>
    <t>CALITATE = EFICIENTA = PERFORMANTA</t>
  </si>
  <si>
    <t>Asigurarea managementului performantei si calitatii in Municipiul Ploiesti</t>
  </si>
  <si>
    <t>Municipiul PLOIEȘTI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</si>
  <si>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</si>
  <si>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</si>
  <si>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</si>
  <si>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</si>
  <si>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 xml:space="preserve">Omdrapfe nr.  2261/27.02.2018 </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</si>
  <si>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</si>
  <si>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</si>
  <si>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</si>
  <si>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Cluj Napoca</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</si>
  <si>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</si>
  <si>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Sect. 4 București</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</si>
  <si>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</si>
  <si>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</si>
  <si>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</si>
  <si>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Jud. Brasov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</si>
  <si>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</si>
  <si>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</si>
  <si>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</si>
  <si>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</si>
  <si>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</si>
  <si>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</si>
  <si>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</si>
  <si>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</si>
  <si>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</si>
  <si>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</si>
  <si>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</si>
  <si>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</si>
  <si>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</si>
  <si>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AA4/12.03.2018</t>
  </si>
  <si>
    <t xml:space="preserve">Ministerul Dezvoltării Regionale și Administrației Publice </t>
  </si>
  <si>
    <t xml:space="preserve">Ministerul Dezvoltării Regionale și Administrației Publice  - Direcția Integritate, Bună Guvernare și Politici Publice </t>
  </si>
  <si>
    <t>CP4 more /2017</t>
  </si>
  <si>
    <t>CP4 less /2017</t>
  </si>
  <si>
    <t>Management performant la nivelul Primăriei Mangalia</t>
  </si>
  <si>
    <t>Municipiul Mangalia</t>
  </si>
  <si>
    <t>Constanța</t>
  </si>
  <si>
    <t>Mangalia</t>
  </si>
  <si>
    <t>CETATE.Caransebeş, Eficient şi Tânăr prin Administrare Transparentă şi Economică</t>
  </si>
  <si>
    <t>Municipiul  Cransebeș</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</si>
  <si>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</si>
  <si>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</si>
  <si>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</si>
  <si>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</si>
  <si>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</si>
  <si>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 Sprijinirea mdunicipiului Bacău pentru asigurarea managementului performantei și calității”</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</si>
  <si>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</si>
  <si>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</si>
  <si>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</si>
  <si>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</si>
  <si>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</si>
  <si>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</si>
  <si>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</si>
  <si>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</si>
  <si>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r>
      <t>“Calitate, eficiență și performanță a managementului la nivelul UAT Municipiul Zalău (CEP UAT Zalău)</t>
    </r>
    <r>
      <rPr>
        <i/>
        <sz val="11"/>
        <color theme="1"/>
        <rFont val="Trebuchet MS"/>
        <family val="2"/>
      </rPr>
      <t>”</t>
    </r>
  </si>
  <si>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</si>
  <si>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</si>
  <si>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</si>
  <si>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</si>
  <si>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</si>
  <si>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Muncipiul Alba Iulia</t>
  </si>
  <si>
    <t>Alba Iulia</t>
  </si>
  <si>
    <t>ALBA</t>
  </si>
  <si>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t>
  </si>
  <si>
    <t>Creșterea capacității Federației naționale a sindicatelor muncii și protecției sociale și a membrilor acesteia în formularea de politici publice alternative în domeniul protecției muncii</t>
  </si>
  <si>
    <r>
      <t>FEDERA</t>
    </r>
    <r>
      <rPr>
        <b/>
        <sz val="11"/>
        <color theme="1"/>
        <rFont val="Calibri"/>
        <family val="1"/>
        <charset val="1"/>
      </rPr>
      <t>Ţ</t>
    </r>
    <r>
      <rPr>
        <b/>
        <sz val="11"/>
        <color theme="1"/>
        <rFont val="Calibri"/>
        <family val="2"/>
        <charset val="1"/>
      </rPr>
      <t>IA NA</t>
    </r>
    <r>
      <rPr>
        <b/>
        <sz val="11"/>
        <color theme="1"/>
        <rFont val="Calibri"/>
        <family val="1"/>
        <charset val="1"/>
      </rPr>
      <t>Ţ</t>
    </r>
    <r>
      <rPr>
        <b/>
        <sz val="11"/>
        <color theme="1"/>
        <rFont val="Calibri"/>
        <family val="2"/>
        <charset val="1"/>
      </rPr>
      <t xml:space="preserve">IONALĂ A SINDICATELOR MUNCII </t>
    </r>
    <r>
      <rPr>
        <b/>
        <sz val="11"/>
        <color theme="1"/>
        <rFont val="Calibri"/>
        <family val="1"/>
        <charset val="1"/>
      </rPr>
      <t>Ș</t>
    </r>
    <r>
      <rPr>
        <b/>
        <sz val="11"/>
        <color theme="1"/>
        <rFont val="Calibri"/>
        <family val="2"/>
        <charset val="1"/>
      </rPr>
      <t>I PROTEC</t>
    </r>
    <r>
      <rPr>
        <b/>
        <sz val="11"/>
        <color theme="1"/>
        <rFont val="Calibri"/>
        <family val="1"/>
        <charset val="1"/>
      </rPr>
      <t>Ţ</t>
    </r>
    <r>
      <rPr>
        <b/>
        <sz val="11"/>
        <color theme="1"/>
        <rFont val="Calibri"/>
        <family val="2"/>
        <charset val="1"/>
      </rPr>
      <t>IEI SOCIALE</t>
    </r>
  </si>
  <si>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</si>
  <si>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</si>
  <si>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</si>
  <si>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</si>
  <si>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</si>
  <si>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</si>
  <si>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</si>
  <si>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</si>
  <si>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</si>
  <si>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</si>
  <si>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</si>
  <si>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</si>
  <si>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</si>
  <si>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</si>
  <si>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</si>
  <si>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</si>
  <si>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</si>
  <si>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</si>
  <si>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</si>
  <si>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</si>
  <si>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</si>
  <si>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</si>
  <si>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AA1/03.04.2018</t>
  </si>
  <si>
    <t>Primăria municipiului Cluj-Napoca</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</si>
  <si>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</si>
  <si>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</si>
  <si>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</si>
  <si>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</si>
  <si>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</si>
  <si>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</si>
  <si>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</si>
  <si>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</si>
  <si>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</si>
  <si>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</si>
  <si>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2. Dezvoltarea si promovarea a unui mecanism de monitorizare si a 2 politici publice alternative în domeniul educației.</t>
  </si>
  <si>
    <t>Un dialog social european prin imbunatatirea si actualizarea Legii Dialogului Social din Romania</t>
  </si>
  <si>
    <t>120 - Investiții în capacitatea instituțională și în eficiența administrațiilor și a serviciilor publice la nivel național, regional și local, în perspectiva realizării de reforme, a unei mai bune legiferări și a bunei guvernanțe</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</si>
  <si>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</si>
  <si>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</si>
  <si>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</si>
  <si>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</si>
  <si>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r>
      <t xml:space="preserve">MINISITERUL DEZVOLTĂRII REGIONALE, ADMINISTRAȚIEI PUBLICE ȘI FONDURILOR EUROPENE
</t>
    </r>
    <r>
      <rPr>
        <sz val="11"/>
        <color theme="1"/>
        <rFont val="Calibri"/>
        <family val="2"/>
        <charset val="238"/>
        <scheme val="minor"/>
      </rPr>
      <t>Direcția Generală Administrație Publică, Direcția pentru Strategii și Reforme în Administrația Publică</t>
    </r>
  </si>
  <si>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</si>
  <si>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</si>
  <si>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</si>
  <si>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</si>
  <si>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BRAĂILA</t>
  </si>
  <si>
    <t>Asociația "C4C Communication for Community"</t>
  </si>
  <si>
    <t>„Acces la educație incluzivă de calitate pentru copiii CES cu deficiențe auditive și vizuale (EDU-CES)”,</t>
  </si>
  <si>
    <t>IAȘI</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</si>
  <si>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</si>
  <si>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</si>
  <si>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</si>
  <si>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 xml:space="preserve">  </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</si>
  <si>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</si>
  <si>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</si>
  <si>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</si>
  <si>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</si>
  <si>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</si>
  <si>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</si>
  <si>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</si>
  <si>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</si>
  <si>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</si>
  <si>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</si>
  <si>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</si>
  <si>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</si>
  <si>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</si>
  <si>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BRĂILA</t>
  </si>
  <si>
    <t>CĂLĂRAȘI</t>
  </si>
  <si>
    <t>PRAHOVA</t>
  </si>
  <si>
    <t>TULCEA</t>
  </si>
  <si>
    <t>VÂLCEA</t>
  </si>
  <si>
    <t>Cod MySMIS</t>
  </si>
  <si>
    <t>MySMIS Code</t>
  </si>
  <si>
    <t>AA6 /21.02.2018</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</si>
  <si>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</si>
  <si>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</si>
  <si>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</si>
  <si>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</si>
  <si>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"Centru de inovație și excelență în domeniul politicilor publice de tineret”</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</si>
  <si>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</si>
  <si>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</si>
  <si>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</si>
  <si>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</si>
  <si>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</si>
  <si>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</si>
  <si>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</si>
  <si>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</si>
  <si>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</si>
  <si>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AA2/03.05.2018</t>
  </si>
  <si>
    <t>Implementarea unui sistem de management performant pentru imbunatatirea proceselor interne și cresterea calitatii serviciilor Primariei Sectorului 6 Bucureşti</t>
  </si>
  <si>
    <t>Sect. 6 București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</si>
  <si>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</si>
  <si>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r>
      <t xml:space="preserve">MINISITERUL DEZVOLTĂRII REGIONALE, ADMINISTRAȚIEI PUBLICE ȘI FONDURILOR EUROPENE
</t>
    </r>
    <r>
      <rPr>
        <sz val="12"/>
        <rFont val="Calibri"/>
        <family val="2"/>
        <charset val="238"/>
        <scheme val="minor"/>
      </rPr>
      <t>Direcția generală dezvoltare regională și infrastructură</t>
    </r>
  </si>
  <si>
    <t>AA4 /24.04.18</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</si>
  <si>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</si>
  <si>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</si>
  <si>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</si>
  <si>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</si>
  <si>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Omdrap 4668/27.04.2018</t>
  </si>
  <si>
    <t>Sistem integrat de management pentru o societate informațională performantă (SIMSIP)</t>
  </si>
  <si>
    <t>Ministerul Comunicațiilor și Societații Informaționale</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</si>
  <si>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</si>
  <si>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</si>
  <si>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</si>
  <si>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</si>
  <si>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</si>
  <si>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</si>
  <si>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Primăria Municipiului Urziceni</t>
  </si>
  <si>
    <t>Urziceni</t>
  </si>
  <si>
    <t>Buna guvernare in domeniul serviciilor sociale</t>
  </si>
  <si>
    <t>ASOCIATIA ASISTENTILOR SOCIALI PROFESIONISTI "PROSOCIAL"</t>
  </si>
  <si>
    <t>Cluj-Napoca</t>
  </si>
  <si>
    <t>”Zero birocrație - mecanism integrat de identificare si simplificare a sarcinilor administrative pentru mediul de afaceri si pentru cetațeni”</t>
  </si>
  <si>
    <t>AP1/1.1</t>
  </si>
  <si>
    <t>Institutul Roman Pentru Educație și Incluziune Sociala</t>
  </si>
  <si>
    <t>Implicare civică pentru formularea propunerilor alternative de politici publice în educație”</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</si>
  <si>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</si>
  <si>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</si>
  <si>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</si>
  <si>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</si>
  <si>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</si>
  <si>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</si>
  <si>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</si>
  <si>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</si>
  <si>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</si>
  <si>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</si>
  <si>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</si>
  <si>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</si>
  <si>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Patra 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</si>
  <si>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</si>
  <si>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</si>
  <si>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</si>
  <si>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</si>
  <si>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</si>
  <si>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</si>
  <si>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</si>
  <si>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</si>
  <si>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</si>
  <si>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</si>
  <si>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</si>
  <si>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</si>
  <si>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</si>
  <si>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</si>
  <si>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Ministerul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</si>
  <si>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</si>
  <si>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</si>
  <si>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</si>
  <si>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</si>
  <si>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AP 2/11i  /2.3</t>
  </si>
  <si>
    <t>Fundația Orizont</t>
  </si>
  <si>
    <t>„Politici Publice in Economie Sociala - P.P.E.S"</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</si>
  <si>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</si>
  <si>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</si>
  <si>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</si>
  <si>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"RePas - Responsabilitate ;I parteneriat pentru sănătate"</t>
  </si>
  <si>
    <t>Asociația Română pentr Promovarea Sănătății</t>
  </si>
  <si>
    <t>Obiectivul general: Implementarea / consolidarea si sustinerea unui management performant la nivelul Primariei Municipiului Sebes si al institutiilor subordonate, realizate prin aplicarea CAF ca instrument de îmbunatatire a performantelor Sistemului de Management al Calitatii al Primariei Sebes, pentru crearea unei administratii publice moderne, capabila sa faciliteze dezvoltarea socio-economica prin intermediul
unor servicii publice competitive.                                                                                                                                                                                                                                    OS 1 – Implementarea de sisteme unitare de management al calitatii aplicabile administratiei publice, prin utilizarea instrumentului
CAF, inclusiv formarea/ instruirea specifica a personalului Primariei Municipiului Sebes pentru implementarea instrumentului CAF
2. OS 2 – Consolidarea SMC prin actiuni de îmbunatatire rezultate în urma evaluarii pe baza criteriilor modelului CAF
3. OS 3 – Dezvoltarea abilitatilor personalului din cadrul Primariei Municipiului Sdebes si al institutiilor subordonate Primariei Sebes
prin:
• asigurarea formarii profesionale a 10 persoane din cadrul primariei Municpiului Sebes pentru efectuarea autoevaluarii
SMC utilizând modelul CAF;
• asigurarea formarii profesionale a 46 persoane din grupul tinta, pentru implementarea Sistemului de Mangement al
Calitatii, integrarea SMC cu SCIM si monitorizarea acestuia cu ajutorul instrumentului CAF.
• dezvoltarea unui Ghid de buna practica privind integrarea SMC cu SCIM în cadrul UAT si evaluarea performantelor SMC
pe baza Modelului CAF
4. OS 4 – Asigurarea unui instrument suport pentru SMC prin proiectarea si implementarea unui sistem informatic.
5. OS 5 – Promovarea standardelor si instrumentelor managementului calitatii prin oOrganizarea si derularea unei conferinte de
informare/ constientizare privind principiile si instrumentele managementului calitatii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</si>
  <si>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</si>
  <si>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</si>
  <si>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</si>
  <si>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</si>
  <si>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</si>
  <si>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</si>
  <si>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</si>
  <si>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</si>
  <si>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</si>
  <si>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</si>
  <si>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</si>
  <si>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</si>
  <si>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</si>
  <si>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</si>
  <si>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</si>
  <si>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 xml:space="preserve">Obiectiv general:
Dezvoltarea capacitatii societatii civile, ca împreuna cu UAT, sa contribuie la sustinerea si dezvoltarea economiei sociale prin sprijinirea
initiativelor antreprenoriale care vizeaza infiintarea de structuri de economie sociala in Romania (SES).
OS3. Formularea propunerilor de Politici Publice.
OS1. Crearea unui parteneriat public-privat la nivel national, format din 160 de reprezentati ai UAT si organizatii civice din
Romania, pentru formularea si promovarea de propuneri alternative la politicile publice initiate de Guvern.
OS2. Formarea membrilor GT , pentru cresterea capacitatii de a identifica probleme in comunitate si a formula politici publice
alternative.
</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</si>
  <si>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</si>
  <si>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</si>
  <si>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</si>
  <si>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</si>
  <si>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</si>
  <si>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</si>
  <si>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</si>
  <si>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</si>
  <si>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</si>
  <si>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</si>
  <si>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</si>
  <si>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</si>
  <si>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Bucuresști</t>
  </si>
  <si>
    <t>CP6 less /2017</t>
  </si>
  <si>
    <t>AP 2/2.1</t>
  </si>
  <si>
    <t>"Administrație eficientă, servicii de calitate la nivel local"</t>
  </si>
  <si>
    <t>Județul Prahova</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</si>
  <si>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</si>
  <si>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119 -  Investiții în capacitatea instituțională și în eficiența administrațiilor și a serviciilor publice la nivel național, regional și local, în perspectiva realizării de reforme, a unei mai bune legiferări și a bunei guvernanțe</t>
  </si>
  <si>
    <t>Obiectivul general urmarit prin proiect este acela de îmbunataþire a cunostinþelor profesionale si abilitaților membrilor sistemului judiciar vizavi de acest proiect (judecatori, procurori, magistrați-asistenți si personal din cadrul instituțiilor sistemului judiciar asimilat judecatorilor si procurorilor), necesare desfasurarii activitaþii în cadrul instanþelor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</si>
  <si>
    <t>Consolidarea capacității instituționale a Oficiului Național al Registrului Comerțului, a sistemului registrului comerțului și a sistemului de publicitate legală</t>
  </si>
  <si>
    <t xml:space="preserve">Obiectivul principal al proiectului este realizarea si implementarea unui sistem eficient si performant pentru „Consolidarea capacitații instituþionale a Oficiului Național al Registrului Comerțului, a sistemului registrului comerțului si a sistemului de publicitate legala”.
</t>
  </si>
  <si>
    <t xml:space="preserve"> </t>
  </si>
  <si>
    <t>Fundația Corona</t>
  </si>
  <si>
    <t>1. MDRAP</t>
  </si>
  <si>
    <t>Bugetarea pe bază de gen în politicile public</t>
  </si>
  <si>
    <t>FUNDAÞIA "CENTRUL DE MEDIERE SI SECURITATE COMUNITARA" 
AGENTIA NATIONALA PENTRU
EGALITATEA DE SANSE INTRE FEMEI
SI BARBATI</t>
  </si>
  <si>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responsabilitaþii civice, de implicare a comunitaþilor locale în viaþa publica si de participare la procesele
decizionale, de promovare a egalitaþii de sanse, nediscriminarii si dezvoltarii durabile prin organizarea a 4 audieri publice
nationale pe marginea variantei consultative a celor 4 politici publice nationale in domeniul bugetarii pe baza de gen acceptate de
autoritatile responsabile.</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</si>
  <si>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</si>
  <si>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</si>
  <si>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</si>
  <si>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</si>
  <si>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</si>
  <si>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</si>
  <si>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Cresterea capacitaþii ONG-urilor de formulare de politici publice alternative în domeniile sanatate publica sau protecþie sociala
Obiectivele specifice ale proiectului
1. Obiectiv specific 1. Elaborarea unui ghid de proceduri si instrumente pentru monitorizarea si evaluarea politicilor publice din
domeniul social sau medical
2. Obiectiv specific 2. Dezvoltarea cunostinþelor si abilitaþilor pentru 100 de persoane din cadrul ONG-urilor din domeniul domeniile
social sau medical în formularea de politici publice alternative si în monitorizarea independenta a politicilor guvernamentale
3. Obiectiv specific 3. Crearea unei reþele informale de ONG-uri în domeniul politicilor publice sociale sau medicale
4. Obiectiv specific 4. Formularea de 5 propuneri de politici publice alternative în domeniul politicilor publice sociale sau medicale</t>
  </si>
  <si>
    <t>Medierea-politică publică eficientă în dialogul civic</t>
  </si>
  <si>
    <t>Asociația "Centrul de Mediere si Arbitraj Propact"</t>
  </si>
  <si>
    <t>Universitatea ”Andrei Șaguna”</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</si>
  <si>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cetaþeni si mediul ONG/parteneri sociali
</t>
  </si>
  <si>
    <t>Cresterea capacitatii societatii civile de a formula politici publice alternative pentru sprijinirea
protectiei mediului prin reglementarea aplicabilitatii legilor privind perdelele forestiere – RPR</t>
  </si>
  <si>
    <t>ASOCIATIA "ROMANIA PRINDE RADACINI"</t>
  </si>
  <si>
    <r>
      <t xml:space="preserve">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protecþie,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t>
    </r>
    <r>
      <rPr>
        <b/>
        <sz val="12"/>
        <rFont val="Calibri"/>
        <family val="2"/>
        <scheme val="minor"/>
      </rPr>
      <t>Obiectivele specifice ale proiectului</t>
    </r>
    <r>
      <rPr>
        <sz val="12"/>
        <rFont val="Calibri"/>
        <family val="2"/>
        <charset val="238"/>
        <scheme val="minor"/>
      </rPr>
      <t xml:space="preserve">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protecþie,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protecþie,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r>
  </si>
  <si>
    <t>Politici publice pentru dezvoltare durabilă</t>
  </si>
  <si>
    <t>Asociația ,,Centrul pentru Politici Publice Durabile Ecopolis”</t>
  </si>
  <si>
    <r>
      <rPr>
        <b/>
        <sz val="12"/>
        <rFont val="Calibri"/>
        <family val="2"/>
        <scheme val="minor"/>
      </rPr>
      <t xml:space="preserve">Obiectiv general  </t>
    </r>
    <r>
      <rPr>
        <sz val="12"/>
        <rFont val="Calibri"/>
        <family val="2"/>
        <charset val="238"/>
        <scheme val="minor"/>
      </rPr>
      <t xml:space="preserve">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t>
    </r>
    <r>
      <rPr>
        <b/>
        <sz val="12"/>
        <rFont val="Calibri"/>
        <family val="2"/>
        <scheme val="minor"/>
      </rPr>
      <t xml:space="preserve">Obiective specifice                                                                                                                                                                                                                         </t>
    </r>
    <r>
      <rPr>
        <sz val="12"/>
        <rFont val="Calibri"/>
        <family val="2"/>
        <scheme val="minor"/>
      </rPr>
      <t>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activitaþi în comun pe baza abilitaþilor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viaþa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r>
  </si>
  <si>
    <t>Municipiul Toplița</t>
  </si>
  <si>
    <t>Imbunatatirea calitatii serviciilor furnizate de primaria Municipiului Toplita prin introducerea si
mentinerea sistemului de management al calitatii ISO9001:2015</t>
  </si>
  <si>
    <t>Obiectivul general al proiectului consta in dezvoltarea capacitatii administrative a municipiului Toplita, prin reproiectarea proceselor
operationale pentru alinierea sistemului existent la cerintele sistemului de management al calitatii in conformitate cu prevederile
standardului SR EN ISO 9001:2015, fapt ce va determina cresterea calitatii actului administrativ pe termen lung.
Obiectivele specifice ale proiectului
1. Obiectivele specifice ale proiectului sunt:
OS1-Revizuirea si optimizarea fluxurilor interne de lucru in vederea reproiectarii corespunzatoare a sistemului de management al
calitatii la nivelul Primariei Municipiului Toplita
OS2-Realizarea tranzitiei sistemului de management al calitatii existent in conformitate cu prevederile standardului SR EN ISO
9001:2015, coroborata cu implementarea unui program informatic de management al documentelor, care va permite
imbunatatirea semnificativa a calitatii si eficientei serviciilor publice furnizate de catre Municipiul Toplita
OS3-Promovarea modernizarii in administratia publica locala din municipiul Toplita, prin specializarea personalului din cadrul
primariei pe teme specifice managementului calitatii (170 persoane), ceea ce va determina motivarea si mobilizarea acestora in
directia inovatiei si in oferirea de servicii publice de calitate.</t>
  </si>
  <si>
    <t>Toplița</t>
  </si>
  <si>
    <t>Performanță și calitate în administrația publică locală din municipiul Motru</t>
  </si>
  <si>
    <t>Municipiul Motru</t>
  </si>
  <si>
    <t>Obiectivul general al proiectului - Optimizarea si eficientizarea proceselor orientate catre cetaþeni, în concordanþa cu Strategia pentru Consolidarea Administraþiei Publice, prin introducerea sistemelor comune de calitate si performanþa, în cadrul UAT Municipiul Motru.                                                                                                                                                                                                                                                                      Obiectiv specific 1: Implementarea unui sistem unitar de management al calitaþii si performanþei (în conformitate cu Planul de
acþiune pentru prioritizarea si etapizarea implementarii managementului calitaþii) la nivelul UAT Municipiul Motru si realizarea unui schimb de experienþa între personalul din instituþia publica beneficiara a proiectului si autoritaþi, organisme, organizaþii publice naþionale.
2. Obiectiv specific 2: Dezvoltarea abilitaþilor unui numar de 40 participanþi din cadrul UAT Municipiul Motru în domeniile
implementarii sistemelor de management al calitaþii (CAF, ISO), control managerial intern, politici publice locale.</t>
  </si>
  <si>
    <t>Motru</t>
  </si>
  <si>
    <t>"Societatea civilă dezvoltă politici publice"</t>
  </si>
  <si>
    <t>Asociația pentru Implicare Socială, Educație și Cultură</t>
  </si>
  <si>
    <t>Obiectivul general al proiectului/Scopul proiectului
Obiective proiect
Obiectivul general al proiectului este dezvoltarea capacitaþii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naþional, pentru un numar de 50 de persoane.
3. OS 3 - Îmbunatațirea colaborarii si a dialogului dintre organizaþiile non-guvernamentale si autoritațile publice, pentru dezvoltarea
capacitații acestora de a iniția parteneriate si de a colabora în procesul de elaborare a politicilor publice.</t>
  </si>
  <si>
    <t>„Implicare, colaborare şi sprijin reciproc pentru un viitor mai bun al tinerilor!”</t>
  </si>
  <si>
    <t>Asociația “Ai încredere”</t>
  </si>
  <si>
    <t xml:space="preserve">P1: Asociația de Dezvoltare Durabilă a Județului Tulcea 
</t>
  </si>
  <si>
    <t xml:space="preserve">Obiectivul general al proiectului:
Cresterea capacitaþii ONG-urilor si a partenerilor sociali de a se implica în formularea si promovarea de propuneri alternative la politicile publice iniþiate de Guvern, în domeniul ocuparii tinerilor prin comunicare, colaborare si sprijin reciproc.
Obiectivele specifice ale proiectului:
1. Instruirea unui numar de 100 de persoane prin cursurile de Delegat Sindical- Cod COR 111411. Scopul instruirii este de a
consolidarea organizaþiilor sindicale astfel încât acestea sa îsi îmbunataþeasca capacitatea de a formula si promova propuneri de politici publice alternative la politicile publice iniþiate de Guvern în domeniu. Rolul cursului este de a creste interesul pentru recrutarea tinerilor în sindicate si pentru a le înþelege mai bine nevoile.
2. Elaborarea unei Politici publice alternative la politicile publice iniþiate de Guvern în domeniul ocuparii tinerilor si al tranziþiei acestora de la scoala la viaþa active. Politica publica alternativa va încerca sa rezolve o serie de probleme identificate prin dezbateri si analiza asupra legislaþiei în vigoare.
3. Realizarea unui mecanism de Monitorizare, dezvolatre de politici alternative la cele iniþiate de Guvern, colaborare, susþinere reciproca, Hub-ul Online al ONG-urilor si ai partenrilor sociali. Un rol important al acestei platforme este dezvoltarea responsabilitaþii civice, de implicare a comunitaþilor locale în viaþa publica si de participare la procesele decizionale, de promovare a egalitaþi de sanse si nediscriminarii, precum si a dezvoltarii durabile. Dezvolta capacitatea partenerilor sociali si a ONG prin activitaþi întreprinse în comun, participarea si dezvoltarea de reþele tematice locale/naþionale.
</t>
  </si>
  <si>
    <t>Tulcea</t>
  </si>
  <si>
    <t xml:space="preserve"> în implementare</t>
  </si>
  <si>
    <t>Dezvoltarea unui sistem unitar de management al calității la nivelul Consiliului Județean Vâlcea și al instituțiilor subordonate</t>
  </si>
  <si>
    <t>Județul Vâlcea</t>
  </si>
  <si>
    <t>Râmnicu Vâlcea</t>
  </si>
  <si>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</si>
  <si>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</si>
  <si>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</si>
  <si>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</si>
  <si>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</si>
  <si>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</si>
  <si>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</si>
  <si>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</si>
  <si>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</si>
  <si>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</si>
  <si>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</si>
  <si>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 xml:space="preserve">Obiectiv general: Dezvoltarea sectorului forestier în scopul cresterii contribuþiei acestuia la ridicarea nivelului calitaþii vieþii,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</si>
  <si>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SD</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</si>
  <si>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</si>
  <si>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</si>
  <si>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18.10.2019</t>
  </si>
  <si>
    <t>Creșterea calității serviciilor publice, îmbunătățirea sistemului de management al calității - Târgu-Mureș</t>
  </si>
  <si>
    <t>Județul Vaslui</t>
  </si>
  <si>
    <t>Cresterea calitaþii serviciilor publice furnizate de catre Primaria Municipiului Tîrgu Mures cetaþenilor prin îmbunataþirea sistemului de management al calitaþii si performanþei în concordanþa cu Planul de acþiuni pentru implementarea etapizata a managementului calitaþii în autoritaþi si instituþii publice 2016-2020.
Obiectivele specifice ale proiectului
1. Cresterea transparenþei instituþionale si a proceselor decizionale din cadrul municipiului Tîrgu Mures cu 20%, prin introducerea unui sistem unitar de mangement: ISO 9001:2015-Managementul calitaþii
2. Cresterea calitaþii serviciilor publice cu 20%, prin instruirea unui numar de 102 angajaþi cu funcþii de conducere din cadrul municipiului Tîrgu Mures în domeniul managementului calitaþii.
3. Consolidarea sistemului de management al calitaþii la nivelul municipiului Tîrgu Mures cu cel puþin 20% - organizare 1 Conferinþa privind managementul calitaþii în administraþia publica.</t>
  </si>
  <si>
    <t>Municipiul Aiud</t>
  </si>
  <si>
    <t>Performanța si eficiența în administrație prin implementarea unui management competitiv</t>
  </si>
  <si>
    <t>Implementarea unui sistem de management al calitaþii si performanþei integrat si eficient, prin autoevaluarea CAF, standardizarea proceselor de lucru, recertificarea ISO:9001 si dezvoltarea abilitaþilor personalului din cadrul UAT Primariei Municipiului Aiud, în vederea optimizarii proceselor orientate catre beneficiari, în concordanþa cu SCAP                                                                                                                                                                                                                         Obiectiv Specific 1: Dezvoltarea unui sistem unitar de management al calitaþii si performanþei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acþiuni de identificare a bunelor practici si networking între instituþii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cunostinþelor si abilitaþilor a 30 de persoane, însemnând personal din cadrul Primariei Municipiului Aiud, prin participarea la cursuri de formare profesionala pe teme specific de interes precum managementul calitaþii si managementul performanței, în vederea sprijinirii masurilor si acțiunilor de OS2.1 si implicit de proiect pentru optimizarea proceselor orientate catre beneficiari.</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</si>
  <si>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</si>
  <si>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</si>
  <si>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</si>
  <si>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</si>
  <si>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</si>
  <si>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</si>
  <si>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cetaþean si bazate pe dovezi, precum si alte tematici de interes aferente acþiunilor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</si>
  <si>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Platforma Acţiunilor Comune Transparente - PACT A.Co.R</t>
  </si>
  <si>
    <t>Asociația Comunelor din România</t>
  </si>
  <si>
    <t>Obiectivul general al proiectului este crearea si dezvoltarea, la nivelul Asociaþiei Comunelor din România, a unui mecanism alternativ functional, cu o abordare de jos în sus (bottom-up), de elaborare si monitorizare a politicilor publice ce vizeaza mediul rural din România, respectiv de consultare a membrilor privind politicile publice initiate de autoritaþile si institutiile publice centrale - Platforma actiunilor comune transparente PACT - A.Co.R.</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</si>
  <si>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</si>
  <si>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</si>
  <si>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</si>
  <si>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</si>
  <si>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</si>
  <si>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</si>
  <si>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</si>
  <si>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calitaþii si performanþei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</si>
  <si>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Asociația Centrul pentru Legislație Nonprofit</t>
  </si>
  <si>
    <t>Îmbunatațirea cadrului juridic privind finanțarea publica a organizațiilor neguvernamentale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</si>
  <si>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activitați nonprofit de interes general
2. OS.2 - Realizarea în mod participativ a unei propuneri de politica publica alternativa privind finanþarea publica a activitaților nonprofit de intres general prin implicarea unui numar de 50 de reprezentanþi ai organizaþiilor neguvernamentale si partenerilor sociali împreuna cu 10 reprezentanþi din autoritațile si instituțiile publice.</t>
  </si>
  <si>
    <t>CP 5/2017 (MySMIS: POCA/130/2/2)</t>
  </si>
  <si>
    <t>AP1/22i /2.2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</si>
  <si>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</si>
  <si>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</si>
  <si>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</si>
  <si>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</si>
  <si>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</si>
  <si>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</si>
  <si>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</si>
  <si>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</si>
  <si>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„STAND UP - Creșterea participării și rolului societății civile în influențarea și îmbunătățirea politicilor publice”</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</si>
  <si>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</si>
  <si>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</si>
  <si>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</si>
  <si>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t>Munuicipiul Craiova</t>
  </si>
  <si>
    <r>
      <t>SIMCA -</t>
    </r>
    <r>
      <rPr>
        <sz val="10"/>
        <color theme="1"/>
        <rFont val="Calibri"/>
        <family val="2"/>
        <scheme val="minor"/>
      </rPr>
      <t xml:space="preserve"> </t>
    </r>
    <r>
      <rPr>
        <sz val="11"/>
        <color theme="1"/>
        <rFont val="Calibri"/>
        <family val="2"/>
        <scheme val="minor"/>
      </rPr>
      <t>Standarde și Instrumente în Implementarea Managementului Calității Administrative la nivelul Primăriei Municipiului Craiova</t>
    </r>
  </si>
  <si>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</si>
  <si>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ET</t>
  </si>
  <si>
    <t>Dezvoltarea unui management performant în cadrul primăriei municipiului Lugoj prin optimizarea proceselor orientate către beneficiari și pregătirea resurselor umane</t>
  </si>
  <si>
    <t>Municipiului Lugoj</t>
  </si>
  <si>
    <t>Obiectivul General.
Dezvoltarea unui management performant la nivelul Municipiului Lugoj, în vederea cresterii calitații, eficienței, transparenței si integritații
serviciilor publice oferite cetațenilor, instituþiilor administrației publice centrale si locale, operatorilor economici privați si organismelor
neguvernamentale cu care relaționeaza în spiritul dezvoltarii durabile, egalitații de sanse, securitații si sanataþii ocupaționale, prin
implementarea standardului ISO 9001/2015, precum si integrarea coroborata cu restul procedurilor din cadrul institutiei.
Obiectivele specifice ale proiectului
1. OS.1. Îmbunataþirea furnizarii serviciilor publice la nivelul Primariei Municipiului Lugoj prin implementarea Sistemului de Management al Calitatii;
2. OS.2. Dezvoltarea cunostinþelor si abilitaþilor profesionale grupului þinta prin participarea la cursuri;
3. OS.3. Cresterea transparenþei actului public prin organizarea unor acþiuni de diseminare a rezultatelor proiectului, cuprinzând si module de dezvoltare durabila si egalitate de sanse.</t>
  </si>
  <si>
    <t>Timiș</t>
  </si>
  <si>
    <t>Lugoj</t>
  </si>
  <si>
    <t>Cresterea capacitaþii administrative a Municipiului Constanþa prin introducerea si menþinerea
sistemului de management al calitaþii ISO 9001</t>
  </si>
  <si>
    <t>Municipiul Constanta</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</si>
  <si>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</si>
  <si>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Constanta</t>
  </si>
  <si>
    <t>Transparență, etica și integritate</t>
  </si>
  <si>
    <t>1. Dezvoltarea unui sistem de proceduri operationale privind masurile preventive anticoruptie si indicatorii aferenþi în cadrul UAT Judeþul Gorj si a structurilor subordonate.
2. Implementarea masurilor referitoare la prevenirea corupþiei si a indicatorilor de evaluare inclusiv prin cresterea gradului de constientizare publica si campanii de educatie anticoruptie privind masurile referitoare la prevenirea coruptiei si a indicatorilor de evaluare.
3. Îmbunataþirea cunostinþelor si competentelor în domeniul prevenirii coruptiei, transparentei, eticii si integritatii pentru: - 25 persoane - personal de conducere si de execuþie din cadrul aparatului de specialitate al Unitaþii Administrativ Teritoriale Judeþul Gorj;
- 25 persoane - personal de conducere si de execuþie din cadrul structurilor subordonate Unitatii Administrativ Teritoriale Judeþul Gorj;
- 20 alesi locali ( consilieri judeteni, presedinte, vicepresedinti) ai Consiliului Judetean Gorj</t>
  </si>
  <si>
    <t>27.10.2019</t>
  </si>
  <si>
    <t>Targu Jiu</t>
  </si>
  <si>
    <t>Integritatea - condiþie esenþiala pentru o
administratie eficienta</t>
  </si>
  <si>
    <t>Obiectiv Specific 1: Dezvoltarea unui mecanism eficient de prevenire a corupþiei în cadrul unitatii administrativ-teritoriale Primaria Municipiului Aiud, prin elaborarea si/sau actualizarea a minimum 7 proceduri de sistem/operationale privind indicatorii anticorupþie, în concordanþa cu Strategia Naþionala Anticoruptie 2016 – 2020.
Obiectiv Specific 2: Implementarea mecanismului de prevenire a corupþiei la nivelul UAT Municipiul Aiud, prin dispozitie de primar, cu ajutorul unui manual de implementare elaborat în cadrul proiectului.
3. Obiectiv Specific 3: Instruirea si certificarea a 30 de persoane, însemnând personal de conducere si de execuþie din cadrul Primariei Municipiului Aiud, prin intermediul unui curs de formare pe tematici privind importanta eticii si integritatii în institutia publica.</t>
  </si>
  <si>
    <t>Legislație actualizată pentru un comerț calitativ cu produse agroalimentare</t>
  </si>
  <si>
    <t>Asociația ACDBR</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</si>
  <si>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capacitaþii instituþionale a autoritaþilor publice si a
parþilor interesate si eficienþa administraþiei publice (OT 11) dar si a Obiectivelor specifice ale Axei prioritare 1,OS 1.1: Dezvoltarea si
introducerea de sisteme si standarde comune în administraþia publica ce optimizeaza procesele decizionale orientate catre cetaþeni si
mediul de afaceri în concordanþa cu SCAP precum si la realizarea obiectivelor si masurilor stabilite în cadrul Strategiei pentru
Consolidarea Administraþiei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</si>
  <si>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</si>
  <si>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</si>
  <si>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</si>
  <si>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</si>
  <si>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</si>
  <si>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</si>
  <si>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</si>
  <si>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 xml:space="preserve">
Obiective proiect
Proiectul este depus în cadrul Programului Operaþional Capacitatea Administrativa, Componenta 1 CP2/2017 - Cresterea capacita?ii
ONG-urilor si a partenerilor sociali de a formula politici publice alternative, Axa prioritara 1 Administratie publica si sistem judiciar eficiente,
Operaþiunea Dezvoltarea si introducerea de sisteme si standarde comune în administra?ia publica ce optimizeaza procesele decizionale
orientate catre ceta?eni si mediul de afaceri în concordanta cu SCAP.
OG: Dezvoltarea capacitaþii ONG-urilor de a formula si propune politici publice sensibile la egalitatea de gen si egalitatea de sanse prin
formarea a 160 de persoane din ONG-uri din domeniul egalitaþii de sanse si de gen, drepturile omului si tineret, prin facilitarea accesului
acestora la cunostere privind inegalitaþile de gen si privind mecanismele de dialog civic si sprijin pentru advocacy si prin desfasurarea unei
campanii de dialog civic si advocacy pentru politici privind egalitatea de gen la nivel naþional, la nivel naþional pe parcursul a 16 luni.
OG raspunde astfel problemelor identificate de parteneri în secþiunea „Justificare” si „Grup þinta”: 1/ deteriorarea continua a dialogului civic
si adoptarea politicilor publice fara consultare cu societatea civila si 2/ promovarea egalitaþii de sanse între femei si barbaþi printr-o
abordare integratoare de gen în toate politicile publice initiate de Guvern.
Obiectivele specifice ale proiectului
1. OS1 Devoltarea capacitaþii a 80 de ONG-uri de a formula si propune politici publice sensibile la egalitatea de gen si egalitatea de
sanse prin formarea a 160 de persoane din ONG si prin facilitarea accesului la mecanisme de dialog civic si sprijin pentru
advocacy, la nivel naþional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capacitaþii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societaþii civile în
consultarile publice si crestere calitaþii intervenþiilor lor. Acþiunile de mai sus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OS1 va fi atins prin implementarea SA1.1, SA1.2, SA2.1, SA2.2, SA2.3, SA5.1, SA7.1 si obþinerea rezultatelor de proiect R1, R3
si R4.
OS1 participa la atingerea IR 5S44-80, IR 5S45-160, ISR1.1-5, ISR2.1-1.
2. OS2 Consolidarea capacitaþii a 11 ONG-uri din dom egalitaþii de gen si de sanse pentru formularea si propunerea unei politici
publice alternative pentru egalitate de gen, prin cresterea accesului la cunostere privind inegalitaþile de gen si desfasurarea unei
campanii de dialog civic si advocacy pentru politici privind egalitatea de gen la nivel naþional, pe parcursul a 16 luni.
Proiectul prevede realiz unei cercetari cantitative la nivel national (Barometrul de gen) privind percepþia românilor / româncelor cu
privire la egalitatea de gen. Concluziile cercetarii vor fi coroborate cu un studiu comparat România – þari ale UE asupra politicilor
publice aprobate sensibile la egalitatea de gen. Pe aceste informaþii se va baza elaborarea propunerii alternative la politicile
publice sensibile la egalitatea de gen iniþiate de Guvern. La elaborarea / formularea, promovarea ei vor participa 11 ONG-uri care
activeaza în domeniul egalitaþii de sanse si gen (cei 2 parteneri din proiect + alte 9 ONG-uri similar) ce vor delega 20 pers din
aparatul propriu pentru proiect (ref. cele 9 ONG-uri). La promovarea PPP vor participa si 30 pers delegate de autoritaþi publice
centrale relevante pentru egalitatea de gen. Campania de advocacy se va finaliza cu acceptarea PPP de catre o autoritate
relevanta. În etapele de elaborare, promovare, acceptare, se vor integra, respecta si promova principiile orizontale POCA si se
promova sursa de finanþare si oportunitaþile sale.
OS2 va fi atins prin SA3.1, SA3.2, SA4.1, SA4.2, SA4.3, SA5.1, SA7.1 si obþinerea rezultatelor de proiect R2, R3 si R4.
OS2 part la IR 5S6-11, ISR2.2-50, ISR2.3-1.</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</si>
  <si>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</si>
  <si>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</si>
  <si>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</si>
  <si>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</si>
  <si>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</si>
  <si>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</si>
  <si>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</si>
  <si>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</si>
  <si>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</si>
  <si>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</si>
  <si>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</si>
  <si>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</si>
  <si>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test</t>
  </si>
  <si>
    <t>DJ</t>
  </si>
  <si>
    <t>Calitate și performanță în administrația publică din județul Brăila</t>
  </si>
  <si>
    <t>AP2/22i /2.2</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</si>
  <si>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</si>
  <si>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</si>
  <si>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</si>
  <si>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</si>
  <si>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</si>
  <si>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</si>
  <si>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</si>
  <si>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</si>
  <si>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</si>
  <si>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r>
      <rPr>
        <b/>
        <sz val="12"/>
        <rFont val="Calibri"/>
        <family val="2"/>
      </rPr>
      <t>Obiectivul general</t>
    </r>
    <r>
      <rPr>
        <sz val="12"/>
        <rFont val="Calibri"/>
        <family val="2"/>
        <charset val="238"/>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rPr>
      <t>Obiectivele specifice ale proiectului</t>
    </r>
    <r>
      <rPr>
        <sz val="12"/>
        <rFont val="Calibri"/>
        <family val="2"/>
        <charset val="238"/>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</si>
  <si>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t>„VALUEMED - Elaborarea de politici publice în domeniul sănătății prin utilizarea studiilor de evaluare a tehnologiilor medicale”</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</si>
  <si>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</si>
  <si>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GC</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</si>
  <si>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</si>
  <si>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</si>
  <si>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</si>
  <si>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</si>
  <si>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</si>
  <si>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</si>
  <si>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AP 2/11i/2.2</t>
  </si>
  <si>
    <t>AA7 /23.05.2018</t>
  </si>
  <si>
    <t>MaraQuality</t>
  </si>
  <si>
    <t>Județul Maramureș</t>
  </si>
  <si>
    <t>Obiectivul proiectului este implementarea si certificarea sistemului propriu de management al calitaþii implementat în cadrul Consiliului Judeþean Maramures, conform standardelor ISO 9001 – 2015.                                                        1.Elaborarea documentelor necesare pentru realizarea, implementarea si certificarea unui sistem propriu de management al calitaþii (SMC) implementat în cadrul Consiliului Judeþean Maramures, conform standardelor ISO 9001 - 2015;
2. Instruirea unui numar de 160 persoane – aparatul propriu al Consiliului Judeþean Maramures în utilizarea, menþinerea si dezvoltarea SMC, din care 3 funcþii de demnitate publica, 130 funcþii publice si 27 funcþii contractuale;
3. Realizarea unui sistem informatic suport al SMC cu adresabilitate întregului personal;
4. Instruirea unui numar minim de 20 persoane din aparatul propriu al Consiliului Judeþean Maramures în utilizarea aplicaþiilor
informatice din cadrul sistemului informatic suport.</t>
  </si>
  <si>
    <t>Maramureș</t>
  </si>
  <si>
    <t>Baia Mare</t>
  </si>
  <si>
    <t>„ALTERNATIVe”,</t>
  </si>
  <si>
    <t>ASOCIAȚIA PENTRU DEZVOLTARE DURABILĂ SLATINA</t>
  </si>
  <si>
    <t>Obiectivul general al proiectului este: Cresterea eficienþei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capacitaþii ONG-urilor si partenerilor sociali de a identifica în mod adecvat si pertinent nevoile de dezvoltare
regionala, obstacolele existente si soluþiile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capacitaþii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co-interesaþi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</si>
  <si>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MINISTERUL MEDIULUI</t>
  </si>
  <si>
    <t>Aplicarea sistemului de politici bazate pe
dovezi în Ministerul Mediului pentru
sistematizarea si simplificarea legislaþiei din
domeniul deseurilor si realizarea unor
proceduri simplificate pentru reducerea
poverii administrative pentru mediul de
afaceri în domeniul schimbarilor climatice</t>
  </si>
  <si>
    <t>Obiectivul general al proiectului/Scopul proiectului
Obiective proiect
Proiectul propus contribuie la dezvoltarea si introducerea de sisteme si standarde comune în administraþia publica ce optimizeaza
procesele decizionale orientate catre cetaþeni si mediul de afaceri în concordanþa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agenþii economici din domeniul schimbarilor
climatice</t>
  </si>
  <si>
    <t>AA4/ 30.01.2018
AA5/03.07.2018 prel 6 luni</t>
  </si>
  <si>
    <t>AP1/11i /1.2</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</si>
  <si>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</si>
  <si>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</si>
  <si>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</si>
  <si>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</si>
  <si>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Maramures</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</si>
  <si>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</si>
  <si>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</si>
  <si>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</si>
  <si>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</si>
  <si>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</si>
  <si>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</si>
  <si>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</si>
  <si>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þinta, în vederea dezvoltarii si introducerii de sisteme si
standarde comune pentru asigurarea unei educatii de calitate în învatamântul preuniversitar particular din România, în concordanta cu
SCAP</t>
  </si>
  <si>
    <t>Certificarea activităților Consiliului Județean Argeș și dezvoltarea abilităților personalului, în concordanță cu prevederile SCAP</t>
  </si>
  <si>
    <t>Județul Argeș</t>
  </si>
  <si>
    <t xml:space="preserve">1. Etapizarea introducerii unui Plan de acțiuni în cadrul Consiliul Judeþean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</si>
  <si>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09.11.2019</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</si>
  <si>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</si>
  <si>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</si>
  <si>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</si>
  <si>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</si>
  <si>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AP1/11i /1.3</t>
  </si>
  <si>
    <t>Reteaua Nationala a Organisméøór Rome RNOR</t>
  </si>
  <si>
    <t>Asociatia Centrul de Resurse APOLLO</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</si>
  <si>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autoritaþi a 32 de reprezentanþi ai ONG-urilor rome de la nivel naþional în termen de 16 luni
2. OS2. Dezvoltarea si promovarea de politica publica alternativa în domeniul Strategia de îmbunataþire a situaþiei romilor de
reprezentanti ai 16 ONG-uri rome in termen de 16 luni</t>
  </si>
  <si>
    <t>AA1/10.07.2018</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</si>
  <si>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</si>
  <si>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</si>
  <si>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</si>
  <si>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</si>
  <si>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</si>
  <si>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iniþiate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</si>
  <si>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</si>
  <si>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</si>
  <si>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</si>
  <si>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</si>
  <si>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 xml:space="preserve">Obiectivul general al proiectului este: sprijinirea masurilor de prevenire a corupþiei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corupþiei si a indicatorilor de evaluare în
autoritaþile si instituþiile publice
3. OS3: Îmbunataþirea cunostinþelor si a competenþelor personalului din Primaria Municipiului Caracal în ceea ce
priveste prevenirea corupþiei.
</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</si>
  <si>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</si>
  <si>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</si>
  <si>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</si>
  <si>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</si>
  <si>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</si>
  <si>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</si>
  <si>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Cresterea transparenþei, eticii si integritaþii la nivelul Sectorului 4 al Municipiului Bucuresti, prin implementarea unor mecanisme care sa faciliteze punerea in aplicare a cadrului legal in domeniul eticii si integritatii, imbunataþirea cunostinþelor si a competenþelor personalului propriu, precum si implementarea unor mecanisme de cooperare cu societatea civila. OS. 1. Sustinerea dezvoltarii si implementarii unor unor mecanisme care sa faciliteze punerea în aplicare a cadrului legal în domeniul eticii si integritaþii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</si>
  <si>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Implementarea, certificarea sistemului de management al calității conform standardului ISO 9001 la Consiliul Județean Arad</t>
  </si>
  <si>
    <t>Județul Arad</t>
  </si>
  <si>
    <t xml:space="preserve">n.a </t>
  </si>
  <si>
    <t>Optimizarea activitaþii la nivelul Consiliului Judeþean Arad prin introducerea sistemului de management al calitaþii ISO 9001. OS1 Implementarea sistemului de management al calitaþii si obþinerea certificarii ISO 9001 ; OS2 Îmbunataþirea cunostinþelor si abilitaþilor angajaþilor Consiliului Judeþean Arad, prin instruirea si diseminarea rezultatelor în urma implementarii standardelor ISO 9001, care sa asigure o mai buna administrare a patrimoniului judeþului si organizarea mai eficienta</t>
  </si>
  <si>
    <t>AA4/ 10.07.2018</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</si>
  <si>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</si>
  <si>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</si>
  <si>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</si>
  <si>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„Creșterea capacității ONG-urilor de a formula și promova propuneri alternative la politicile publice inițiate de Guvern în domeniul egalității de șanse între femei și bărbați”</t>
  </si>
  <si>
    <t xml:space="preserve">Asociația Regională Pentru Dezvoltare Socială </t>
  </si>
  <si>
    <t>ASOCIAȚIA REGIONALĂ PENTRU PROMOVAREA CAPITALULUI UMAN</t>
  </si>
  <si>
    <t>Obiectivul general al proiectului este imbunataþirea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administraþia publica ce optimizeaza procesele decizionale orientate catre cetaþeni si mediul de afaceri în
concordanþa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direcþii propuse de proiect se desprind din documentul Strategia Europa 2020, ce reprezinta esenþa politicii de
dezvoltare europena, agreata la nivel UE, si pe care România si-a asumat-o.</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</si>
  <si>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</si>
  <si>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</si>
  <si>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</si>
  <si>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</si>
  <si>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</si>
  <si>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</si>
  <si>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</si>
  <si>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Obiectiv general: Dezvoltarea unui Sistem de Management al Calitaþii si Performanþei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calitaþii si performanþei cu sistemul de control intern managerial, precum si recertificarea SR EN ISO 9001, în scopul optimizarii proceselor orientate catre beneficiari în concordanþa cu SCAP si al consolidarii capacitaþii instituþionale a UAT Municipiul Botosani
Obiectiv Specific 2.Implementarea unui sistem informatic inovativ de management al proceselor si documentelor la nivelul UAT Municipiul Botosani, în vederea dezvoltarii si consolidarii Sistemului de Management al Calitaþii si Performanþei, necesar cresterii calitaþii si a accesibilitaþii serviciilor publice.Obiectiv Specific 3.Îmbunataþirea cunostinþelor si abilitaþilor a 150 de persoane, personalul din cadrul UAT Municipiul Botosani privind implementarea, respectarea si actualizarea continua a standardelor de management al calitaþii, prin sesiunile de formare profesionala clasica si e-learning, acþiuni de networking si schimb de bune practici, în vederea sprijinirii masurilor si acþiunilor de OS2.1 si implicit de proiect pentru optimizarea proceselor orientate catre beneficiari</t>
  </si>
  <si>
    <t>Botoșani</t>
  </si>
  <si>
    <t>Monumente istorice - planificare strategica si politici publice optimizate</t>
  </si>
  <si>
    <t>MINISTERUL CULTURII SI IDENTITATII NATIONALE</t>
  </si>
  <si>
    <t>INSTITUTUL NATIONAL AL PATRIMONIULUI/Direcþia Patrimoniu Imobil</t>
  </si>
  <si>
    <t xml:space="preserve">
Obiectivul general al proiectului:
Optimizarea si eficientizarea actului administrativ, legislativ si decizional în administraþia centrala si serviciile sale deconcentrate în domeniul patrimoniului cultural naþional
Obiectivele specifice ale proiectului:
1. Sistematizarea si simplificarea fondului legislativ activ din domeniul patrimoniului cultural naþional
2. Crearea cadrului strategic si operaþional pentru realizarea de politici bazate pe dovezi în domeniul patrimoniului imobil</t>
  </si>
  <si>
    <t>Servicii de consiliere juridică pentru victime ale unor abuzuri sau nereguli din administrație și justiție</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</si>
  <si>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</si>
  <si>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</si>
  <si>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</si>
  <si>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</si>
  <si>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Obiectivul general al proiectului se refera la adoptarea unei abordari moderne si inovatoare, axata pe facilitarea dezvoltarii socio-economice a þarii, prin intermediul unor servicii publice, investiþii si reglementari de calitate.
Obiectivele specifice ale proiectului
1. OS.1. Simplificarea si sistematizarea fondului activ al legislaþiei din domeniul resurselor minerale si societaþilor cu capital de stat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2. OS.2. Elaborarea politicilor publice bazate pe dovezi prin:
- Implicarea stakeholderilor înca din etapele iniþiale ale procesului de formulare a politicilor publice si a reglementarilor;
- Promovarea strategiilor si politicilor adoptate prin intermediul unor campanii de comunicare;
- Crearea unui grup de experþi la nivelul Ministerului Economiei.</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</si>
  <si>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</si>
  <si>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</si>
  <si>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</si>
  <si>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</si>
  <si>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</si>
  <si>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</si>
  <si>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</si>
  <si>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</si>
  <si>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</si>
  <si>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</si>
  <si>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</si>
  <si>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</si>
  <si>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</si>
  <si>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</si>
  <si>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</si>
  <si>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AA4/ 12.06.2018
AA5/19.07.2018 PRELUNGIRE 6 LUNI</t>
  </si>
  <si>
    <t>Îmbunătățirea capacității administrației publice locale de a furniza servicii în baza principiilor de etică, transparență și integritate</t>
  </si>
  <si>
    <t>Județul Călărași</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</si>
  <si>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imbunataþirea cunostinþelor si a competenþelor personalului propriu.
Os.1) Cresterea gradului de dezvoltare a capacitatii analitice a UAT-ului, de a efectua activitaþi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</si>
  <si>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Județul Sibiu</t>
  </si>
  <si>
    <t>Asociația Română Pentru Transparență</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</si>
  <si>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</si>
  <si>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</si>
  <si>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</si>
  <si>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</si>
  <si>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</si>
  <si>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</si>
  <si>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r>
      <rPr>
        <b/>
        <sz val="12"/>
        <rFont val="Calibri"/>
        <family val="2"/>
        <scheme val="minor"/>
      </rPr>
      <t>Obiectivul general</t>
    </r>
    <r>
      <rPr>
        <sz val="12"/>
        <rFont val="Calibri"/>
        <family val="2"/>
        <charset val="238"/>
        <scheme val="minor"/>
      </rPr>
      <t xml:space="preserve"> consta in dezvoltarea capacitatii ONG-urilor de a dezvolta politici publice alternative, în vederea optimizarii proceselor decizionale ale administratieipublice, orientate catre cetateni si mediul de afaceri.</t>
    </r>
    <r>
      <rPr>
        <b/>
        <sz val="12"/>
        <rFont val="Calibri"/>
        <family val="2"/>
        <scheme val="minor"/>
      </rPr>
      <t xml:space="preserve"> Obiective specifice:</t>
    </r>
    <r>
      <rPr>
        <sz val="12"/>
        <rFont val="Calibri"/>
        <family val="2"/>
        <charset val="238"/>
        <scheme val="minor"/>
      </rPr>
      <t xml:space="preserve"> 1) Cresterea capacitaþii de a dezvolta politici publice alternative pentru cele 5 ONG-uri (1 solicitant si 4 parteneri); 2)Dezvoltarea abilitaþilor pentru cel putin 15 persoane (reprezentanti ONG) în realizarea de campanii de advocacy si dezvoltarea de politici publice alternative, pâna la finalul implementarii proiectului; 3) Dezvoltarea de politici publice alternatve în domeniul evaluarii si gestionarii calitaþii aerului pâna la finalul implementarii proiectului.</t>
    </r>
  </si>
  <si>
    <t>Iasi</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</si>
  <si>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</si>
  <si>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</si>
  <si>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</si>
  <si>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120 -  Investiții în capacitatea instituțională și în eficiența administrațiilor și a serviciilor publice la nivel național, regional și local, în perspectiva realizării de reforme, a unei mai bune legiferări și a bunei guvernanțe</t>
  </si>
  <si>
    <t>Timișoara</t>
  </si>
  <si>
    <t>Municipiul Zalau</t>
  </si>
  <si>
    <t>Zalau</t>
  </si>
  <si>
    <t>Salaj</t>
  </si>
  <si>
    <t>Implementarea Sistemului de Management al Calitatii si Performantei conform SR EN ISO 9001:2015 în cadrul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</si>
  <si>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Calitaþii si Performanþei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</si>
  <si>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Spre o administrație publică performantă</t>
  </si>
  <si>
    <t>Obiectiv general:Dezvoltarea si implementarea unui Sistem de Management al Calitaþii si Performanþei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capacitaþii instituþionale.                 OBIECTIV SPECIFIC 1: Standardizarea proceselor de lucru la nivelul Consiliului Judeþean Sibiu, asigurarea eficientizarii acestora
si corelarii între sistemul de management al performanþei si calitaþii cu sistemul de control intern managerial existent la nivelul
institutiei, în scopul optimizarii proceselor orientate catre beneficiari în concordanþa cu SCAP si consolidarii capacitaþii
instituþionale a CJ Sibiu.
2. OBIECTIV SPECIFIC 2: Actualizarea si extinderea sistemului informatic de management al proceselor si documentelor la nivelul
Consiliului Judeþean Sibiu, prin includerea de facilitaþi inovative, în vederea dezvoltarii si consolidarii unui Sistemul de
Management al Calitaþii si Performanþei unitar si eficient care va contribui la optimizarea proceselor orientate catre beneficiari în
concordanþa cu SCAP.
3. OBIECTIV SPECIFIC 3: Îmbunataþirea cunostinþelor si abilitaþilor a 80 de persoane, reprezentând personalul din cadrul Consiliului
Judeþean Sibiu privind implementarea, respectarea si actualizarea continua a standardelor de management al calitaþii, prin
sesiunile de formare profesionala clasica si e-learning, acþiuni de networking si schimb de bune practici, în vederea sprijinirii
masurilor si acþiunilor prevazute de OS2.1 si implicit de proiect pentru optimizarea proceselor orientate catre beneficiari.</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</si>
  <si>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</si>
  <si>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Municipiul Fetesti</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</si>
  <si>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</si>
  <si>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</si>
  <si>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</si>
  <si>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</si>
  <si>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 xml:space="preserve">Obiectivul general al proiectului il reprezinta introducerea sistemelor si standardelor comune la nivelul Consiliului Judeþean Bihor pentru optimizarea proceselor orientate catre beneficiari în concordanþa cu SCAP si dezvoltarea abilitatilor in domeniul managementului calitatii a angajatilor din administratia publica si alesilor locali din judetul Bihor
Obiectivele specifice ale proiectului 
1. Obiectivul Specific 1 Implementarea sistemului de management al calitaþii si obþinerea certificarii ISO 9001:2015
2. Obiectivul Specific 2 Îmbunataþirea cunostinþelor si abilitaþilor a 50 de persoane angajate in administratia publica a judetului Bihor si/sau alesi locali, prin organizarea de cursuri în domenii care sa asigure o mai buna administrare a patrimoniului judeþului si
organizarea mai eficienta, orientata spre calitate </t>
  </si>
  <si>
    <t>25/07.2018</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</si>
  <si>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</si>
  <si>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</si>
  <si>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Ministerul Apelor și Pădurilor</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</si>
  <si>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</si>
  <si>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legislaþiei din domeniul apelor si realizarea unor proceduri simplificate pentru reducerea poverii
administrative pentru mediul de afaceri în domeniul silviculturii.
Obiectivele specifice ale proiectului
1. Implementarea unor sisteme unitare de management al calitaþii si performanþei la nivelul MAP.
Autoritaþi si instituþii publice centrale care au implementat sistemele unitare de management al calitaþii si performanþei: 1 –
Ministerul Apelor si Padurilor (inclusiv structurile aflate în subordinea, sub autoritatea si în coordonarea ministerului)
Se vor elabora, revizui si implementa proceduri unitare pentru managementul calitaþii în conformitate cu SR EN ISO 9001:2015 la
nivelul departamentelor din cadrul MAP si din cadrul structurilor aflate în subordinea, sub autoritatea si în coordonarea sa.
Se va implementa CAF, ca instrument al managementului calitaþii complementar cu SR EN ISO 9001:2015.
De asemenea, sunt vizate activitaþi de promovare a sistemelor/instrumentelor de management al calitaþii, cu accent pe valoarea
adaugata pe care acestea o pot genera, în vederea acordarii de sprijin pentru MAP (si autoritaþilor aflate în subordinea, sub
autoritatea si în coordonarea ministerului).
2. Aplicarea sistemului de politici bazate pe dovezi în MAP prin realizarea unor politici publice în domeniul managementului apei si
domeniul silviculturii.
Autoritaþi si instituþii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Autoritaþi si instituþii publice centrale care au implementat masuri unitare de reducere a poverii administrative pentru mediul de
afaceri si pentru cetaþeni: 1 – Ministerul Apelor si Padurilor.
5. Competenþe crescute pentru personalul din MAP si din structurile aflate în subordinea, sub autoritatea sau în coordonarea sa, în
domeniul managementului calitaþii, pentru susþinerea masurilor/acþiunilor de sistematizare si simplificare a legislaþiei în domeniul
managementului apei si pentru susþinerea masurilor/acþiunilor de simplificare a procedurilor pentru mediul de afaceri în domeniul
silviculturii.
Personalul din autoritaþile si instituþiile publice centrale care a fost certificat la încetarea calitaþii de participant la formare legata de
OS1.1.: 280 persoane.</t>
  </si>
  <si>
    <t>1. Academia de Studii Economice
2. INSTITUTUL NAȚIONAL DE CERCETARE-DEZVOLTARE ÎN SILVICULTURA "MARIN
DRACEA"</t>
  </si>
  <si>
    <t xml:space="preserve">1. Ministerul Afacerilor Interne
</t>
  </si>
  <si>
    <t>AA4/27.07.2018</t>
  </si>
  <si>
    <t>DSS</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</si>
  <si>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</si>
  <si>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</si>
  <si>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</si>
  <si>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„Romanian Urban Index – Sistem independent de monitorizare al serviciilor publice”</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</si>
  <si>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</si>
  <si>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</si>
  <si>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31.09.2019</t>
  </si>
  <si>
    <t>Introducerea unui sistem de management al calității performant si transparent în cadrul UAT – Județul Ilfov</t>
  </si>
  <si>
    <t>Județul Ilfov</t>
  </si>
  <si>
    <t>Cresterea capacitaþii UAT - Judeþul Ilfov de a asigura pe termen lung servicii de calitate sporita comunitaþii din Judeþul Ilfov prin implementarea unui sistem de management al calitaþii de tip ISO la nivelul aparatului propriu.
Astfel proiectul va contribui direct la atingerea Obiectivului specific POCA 2.1 – Introducerea de sisteme si standarde comune în administraþia publica locala ce optimizeaza procesele orientate catre beneficiari în concordanþa cu SCAP.
Obiectivele specifice ale proiectului
1. OS1. Implementarea unui sistem de management al calitaþii în cadrul aparatului propriu al UAT - Judeþul Ilfov în vederea îmbunataþirii calitaþii serviciilor oferite comunitaþii judeþului Ilfov. Acest obiectiv va fi atins în principal prin realizarea documentaþie SMC pentru implementarea cerinþelor SR EN ISO 9001:2015 la nivelul aparatului propriu al UAT - Judeþul Ilfov si certificarea UAT -Judeþul Ilfov în urma unei proceduri de audit extern de certificare conform SR EN ISO 9001:2015.
2. OS2. Dezvoltarea si implementarea unui sistem de management al investiþiilor publice, în concordanþa cu procedurile si standardele specifice SR EN ISO 9001:2015. Acest obiectiv va fi atins prin dezvoltarea unui sistem IT care va concentra procedurile, standardele si activitaþile specifice aparatului administrativ al UAT - Judeþul Ilfov, în care sunt implicaþi cel puþin 150 salariaþi si membri ai structurilor deliberative.
3. OS3. Îmbunataþirea competenþelor alesilor locali, ale personalului de conducere si execuþie din UAT - Judeþul Ilfov pentru cresterea performanþei autoritaþilor locale. Acest obiectiv va fi atins prin activitaþi de formare – se vor organiza 2 tipuri de cursuri pentru cel puþin 120 persoane.</t>
  </si>
  <si>
    <t>Ilfov</t>
  </si>
  <si>
    <t>Bucurețti</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</si>
  <si>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</si>
  <si>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</si>
  <si>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</si>
  <si>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</si>
  <si>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</si>
  <si>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</si>
  <si>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relevanþi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</si>
  <si>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31/11/2019</t>
  </si>
  <si>
    <t>Politici publice alternative de mediu în România</t>
  </si>
  <si>
    <t>Asociația Simț Civic</t>
  </si>
  <si>
    <t>ASOCIATIA ROMANA PENTRU MANAGEMENTUL DESEURILOR - A.R.M.D.</t>
  </si>
  <si>
    <t>Obiectivul general al proiectului este corelat cu ,,OS 1.1 POCA : Dezvoltarea si introducerea de sisteme si standarde comune în
administraþia publica ce optimizeaza procesele decizionale orientate catre cetaþeni si mediul de afaceri în concordanþa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</si>
  <si>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31,07,2018</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</si>
  <si>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</si>
  <si>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</si>
  <si>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„LINC - creșterea capacității administrației publice centrale în prevenirea și identificarea cazurilor de conflicte de interese, incompatibilității și averi nejustificate”</t>
  </si>
  <si>
    <t>Agenția Națională de Integritate</t>
  </si>
  <si>
    <t>ASOCIATIA ROMANA PENTRU TRANSPARENTA</t>
  </si>
  <si>
    <t>Obiectivul general al proiectului consta în îmbunataþirea activitaþii de identificare, sancþionare si de prevenire a cazurilor de
incompatibilitaþi, conflicte de interese si averi nejustificate la nivelul autoritaþilor administraþiei publice centrale si a Parlamentului.
Obiectivul general, ce este urmarit prin implementarea de activitaþi subsumate la 4 obiective specifice, are în vedere implementarea unui
numar semnificativ dintre direcþiile de acþiune aflate în sarcina ANI conform Strategiei Naþionale Anticorupþie 2016-2020 (SNA), acþiuni de
punere în practica a obiectivului specific 5.2 al SNA: „Îmbunataþirea activitaþii de identificare, sancþionare si de prevenire a cazurilor de
incompatibilitaþi, conflicte de interese si averi nejustificate” si care contribuie de asemenea si la atingerea benchmark-ului nr. 2 al
Mecanismului de Cooperare si verificare.</t>
  </si>
  <si>
    <t>în implementare</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</si>
  <si>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</si>
  <si>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</si>
  <si>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</si>
  <si>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</si>
  <si>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AP 2/2.2</t>
  </si>
  <si>
    <t>Promovarea si aplicarea masurilor pentru
prevenirea corupþiei si consolidarea
principiilor de etica si integritate în
activitatea administraþiei publice locale la
nivelul municipiului Timisoara</t>
  </si>
  <si>
    <t>Activitaþile desfasurate, rezultatele si obiectivele proiectului conduc la îndeplinirea obiectivului general al acestuia, respectiv cresterea
nivelului de transparenþa, etica si integritate în cadrul administraþiei publice locale a Municipiului Timisoara, în conformitate cu obiectivul
specific 2.2 al POCA si obiectivul tematic 11, prioritatea de investiþii 11i a Fondului Social European. 
Obiectivele specifice ale proiectului
1. Cresterea nivelului de cunoastere si asumare a legislaþiei naþionale si prevederilor europene în ceea ce priveste prevenirea si combaterea corupþiei si fenomenelor asociate.
2. Cresterea gradului de implicare a personalului administraþiei publice locale si a cetaþenilor în ceea ce priveste masurile adoptate la nivel naþional pentru combaterea corupþiei.
3. Aplicarea coerenta si sistematica a masurilor adoptate la nivel local, naþional si european în domeniul eticii si integritaþii în sistemele publice.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</si>
</sst>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l_e_i_-;\-* #,##0.00\ _l_e_i_-;_-* &quot;-&quot;??\ _l_e_i_-;_-@_-"/>
    <numFmt numFmtId="164" formatCode="0.000000000"/>
    <numFmt numFmtId="165" formatCode="#,##0.00_ ;\-#,##0.00\ "/>
  </numFmts>
  <fonts count="46"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charset val="238"/>
      <scheme val="minor"/>
    </font>
    <font>
      <b/>
      <sz val="12"/>
      <name val="Calibri"/>
      <family val="2"/>
      <charset val="238"/>
      <scheme val="minor"/>
    </font>
    <font>
      <sz val="11"/>
      <color theme="0"/>
      <name val="Calibri"/>
      <family val="2"/>
      <charset val="238"/>
      <scheme val="minor"/>
    </font>
    <font>
      <sz val="11"/>
      <color theme="1"/>
      <name val="Calibri"/>
      <family val="2"/>
      <charset val="238"/>
      <scheme val="minor"/>
    </font>
    <font>
      <sz val="12"/>
      <name val="Calibri"/>
      <family val="2"/>
      <charset val="238"/>
      <scheme val="minor"/>
    </font>
    <font>
      <sz val="12"/>
      <color theme="1"/>
      <name val="Calibri"/>
      <family val="2"/>
      <charset val="238"/>
      <scheme val="minor"/>
    </font>
    <font>
      <sz val="12"/>
      <name val="Calibri"/>
      <family val="2"/>
      <scheme val="minor"/>
    </font>
    <font>
      <sz val="12"/>
      <color theme="1"/>
      <name val="Trebuchet MS"/>
      <family val="2"/>
      <charset val="238"/>
    </font>
    <font>
      <sz val="12"/>
      <color theme="1"/>
      <name val="Calibri"/>
      <family val="2"/>
      <scheme val="minor"/>
    </font>
    <font>
      <sz val="12"/>
      <color theme="1"/>
      <name val="Trebuchet MS"/>
      <family val="2"/>
    </font>
    <font>
      <sz val="12"/>
      <color theme="0"/>
      <name val="Calibri"/>
      <family val="2"/>
      <charset val="238"/>
      <scheme val="minor"/>
    </font>
    <font>
      <b/>
      <sz val="12"/>
      <name val="Calibri"/>
      <family val="2"/>
      <scheme val="minor"/>
    </font>
    <font>
      <b/>
      <sz val="11"/>
      <color theme="1"/>
      <name val="Calibri"/>
      <family val="2"/>
      <scheme val="minor"/>
    </font>
    <font>
      <sz val="10"/>
      <name val="Calibri"/>
      <family val="2"/>
    </font>
    <font>
      <sz val="10"/>
      <color theme="1"/>
      <name val="Calibri"/>
      <family val="2"/>
      <scheme val="minor"/>
    </font>
    <font>
      <b/>
      <sz val="10"/>
      <color theme="1"/>
      <name val="Trebuchet MS"/>
      <family val="2"/>
    </font>
    <font>
      <sz val="11"/>
      <color theme="1"/>
      <name val="Trebuchet MS"/>
      <family val="2"/>
    </font>
    <font>
      <sz val="11"/>
      <color theme="1"/>
      <name val="Calibri"/>
      <family val="2"/>
      <charset val="1"/>
      <scheme val="minor"/>
    </font>
    <font>
      <sz val="10"/>
      <color theme="1"/>
      <name val="Calibri"/>
      <family val="2"/>
      <charset val="1"/>
      <scheme val="minor"/>
    </font>
    <font>
      <b/>
      <sz val="11"/>
      <color theme="1"/>
      <name val="Calibri"/>
      <family val="2"/>
      <charset val="1"/>
      <scheme val="minor"/>
    </font>
    <font>
      <i/>
      <sz val="11"/>
      <color theme="1"/>
      <name val="Trebuchet MS"/>
      <family val="2"/>
    </font>
    <font>
      <sz val="12"/>
      <name val="Calibri"/>
      <family val="2"/>
      <charset val="1"/>
      <scheme val="minor"/>
    </font>
    <font>
      <b/>
      <sz val="11"/>
      <color theme="1"/>
      <name val="Calibri"/>
      <family val="1"/>
      <charset val="1"/>
    </font>
    <font>
      <b/>
      <sz val="11"/>
      <color theme="1"/>
      <name val="Calibri"/>
      <family val="2"/>
      <charset val="1"/>
    </font>
    <font>
      <sz val="12"/>
      <name val="Trebuchet MS"/>
      <family val="2"/>
    </font>
    <font>
      <b/>
      <sz val="10"/>
      <color theme="1"/>
      <name val="Arial"/>
      <family val="2"/>
    </font>
    <font>
      <sz val="12"/>
      <name val="Trebuchet MS"/>
      <family val="2"/>
    </font>
    <font>
      <sz val="12"/>
      <name val="Calibri"/>
      <family val="2"/>
      <scheme val="minor"/>
    </font>
    <font>
      <sz val="12"/>
      <color theme="1"/>
      <name val="Calibri"/>
      <family val="2"/>
      <scheme val="minor"/>
    </font>
    <font>
      <sz val="11"/>
      <name val="Calibri"/>
      <family val="2"/>
    </font>
    <font>
      <sz val="12"/>
      <color theme="1"/>
      <name val="Calibri"/>
      <family val="2"/>
      <charset val="1"/>
      <scheme val="minor"/>
    </font>
    <font>
      <sz val="11"/>
      <color indexed="8"/>
      <name val="Calibri"/>
      <family val="2"/>
      <scheme val="minor"/>
    </font>
    <font>
      <sz val="11"/>
      <name val="Calibri"/>
      <family val="2"/>
      <charset val="1"/>
      <scheme val="minor"/>
    </font>
    <font>
      <sz val="10"/>
      <name val="MS Sans Serif"/>
      <family val="2"/>
    </font>
    <font>
      <b/>
      <sz val="12"/>
      <name val="Calibri"/>
      <family val="2"/>
    </font>
    <font>
      <sz val="12"/>
      <name val="Calibri"/>
      <family val="2"/>
      <charset val="238"/>
    </font>
    <font>
      <sz val="12"/>
      <color rgb="FF000000"/>
      <name val="Calibri"/>
      <family val="2"/>
      <scheme val="minor"/>
    </font>
    <font>
      <sz val="11"/>
      <name val="Calibri"/>
      <family val="2"/>
      <charset val="238"/>
      <scheme val="minor"/>
    </font>
    <font>
      <b/>
      <i/>
      <sz val="11"/>
      <color theme="1"/>
      <name val="Trebuchet MS"/>
      <family val="2"/>
    </font>
    <font>
      <sz val="10"/>
      <name val="Calibri"/>
      <family val="2"/>
      <charset val="1"/>
      <scheme val="minor"/>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CFF"/>
        <bgColor indexed="64"/>
      </patternFill>
    </fill>
    <fill>
      <patternFill patternType="solid">
        <fgColor theme="9" tint="0.79998168889431442"/>
        <bgColor indexed="64"/>
      </patternFill>
    </fill>
    <fill>
      <patternFill patternType="solid">
        <fgColor rgb="FFFFC000"/>
        <bgColor indexed="64"/>
      </patternFill>
    </fill>
    <fill>
      <patternFill patternType="solid">
        <fgColor theme="4" tint="0.39997558519241921"/>
        <bgColor indexed="64"/>
      </patternFill>
    </fill>
    <fill>
      <patternFill patternType="solid">
        <fgColor theme="5" tint="0.39997558519241921"/>
        <bgColor indexed="64"/>
      </patternFill>
    </fill>
  </fills>
  <borders count="26">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style="thick">
        <color indexed="64"/>
      </left>
      <right style="thick">
        <color indexed="64"/>
      </right>
      <top style="thick">
        <color indexed="64"/>
      </top>
      <bottom/>
      <diagonal/>
    </border>
  </borders>
  <cellStyleXfs count="16">
    <xf numFmtId="0" fontId="0" fillId="0" borderId="0"/>
    <xf numFmtId="43" fontId="9" fillId="0" borderId="0" applyFont="0" applyFill="0" applyBorder="0" applyAlignment="0" applyProtection="0"/>
    <xf numFmtId="43" fontId="9" fillId="0" borderId="0" applyFont="0" applyFill="0" applyBorder="0" applyAlignment="0" applyProtection="0"/>
    <xf numFmtId="0" fontId="37"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39" fillId="0" borderId="0"/>
    <xf numFmtId="0" fontId="9" fillId="0" borderId="0"/>
    <xf numFmtId="0" fontId="9" fillId="0" borderId="0"/>
    <xf numFmtId="0" fontId="20" fillId="0" borderId="0"/>
    <xf numFmtId="0" fontId="2" fillId="0" borderId="0"/>
    <xf numFmtId="0" fontId="2" fillId="0" borderId="0"/>
  </cellStyleXfs>
  <cellXfs count="361">
    <xf numFmtId="0" fontId="0" fillId="0" borderId="0" xfId="0"/>
    <xf numFmtId="0" fontId="0" fillId="0" borderId="0" xfId="0" applyFont="1"/>
    <xf numFmtId="0" fontId="8" fillId="0" borderId="0" xfId="0" applyFont="1"/>
    <xf numFmtId="0" fontId="0" fillId="0" borderId="0" xfId="0" applyFont="1" applyFill="1"/>
    <xf numFmtId="0" fontId="10" fillId="0" borderId="3" xfId="0" applyNumberFormat="1" applyFont="1" applyFill="1" applyBorder="1" applyAlignment="1">
      <alignment horizontal="center" vertical="center" wrapText="1"/>
    </xf>
    <xf numFmtId="0" fontId="10" fillId="0" borderId="3" xfId="0" applyNumberFormat="1" applyFont="1" applyFill="1" applyBorder="1" applyAlignment="1">
      <alignment horizontal="justify" vertical="center" wrapText="1"/>
    </xf>
    <xf numFmtId="14" fontId="10" fillId="0" borderId="3" xfId="0" applyNumberFormat="1" applyFont="1" applyFill="1" applyBorder="1" applyAlignment="1">
      <alignment horizontal="center" vertical="center" wrapText="1"/>
    </xf>
    <xf numFmtId="164" fontId="10" fillId="0" borderId="3" xfId="0" applyNumberFormat="1" applyFont="1" applyFill="1" applyBorder="1" applyAlignment="1">
      <alignment horizontal="center" vertical="center" wrapText="1"/>
    </xf>
    <xf numFmtId="0" fontId="10" fillId="2" borderId="3" xfId="0" applyNumberFormat="1" applyFont="1" applyFill="1" applyBorder="1" applyAlignment="1">
      <alignment horizontal="center" vertical="center" wrapText="1"/>
    </xf>
    <xf numFmtId="0" fontId="0" fillId="0" borderId="0" xfId="0" applyFont="1" applyAlignment="1">
      <alignment wrapText="1"/>
    </xf>
    <xf numFmtId="0" fontId="11" fillId="0" borderId="0" xfId="0" applyFont="1" applyBorder="1"/>
    <xf numFmtId="0" fontId="10" fillId="0" borderId="2" xfId="0" applyNumberFormat="1" applyFont="1" applyFill="1" applyBorder="1" applyAlignment="1">
      <alignment horizontal="center" vertical="center" wrapText="1"/>
    </xf>
    <xf numFmtId="0" fontId="12" fillId="2" borderId="3" xfId="0" applyNumberFormat="1" applyFont="1" applyFill="1" applyBorder="1" applyAlignment="1">
      <alignment horizontal="center" vertical="center" wrapText="1"/>
    </xf>
    <xf numFmtId="0" fontId="11" fillId="2" borderId="3" xfId="0" applyFont="1" applyFill="1" applyBorder="1" applyAlignment="1">
      <alignment vertical="center"/>
    </xf>
    <xf numFmtId="0" fontId="11" fillId="2" borderId="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6" fillId="0" borderId="0" xfId="0" applyFont="1" applyBorder="1"/>
    <xf numFmtId="0" fontId="10" fillId="2" borderId="3" xfId="0" applyFont="1" applyFill="1" applyBorder="1" applyAlignment="1">
      <alignment horizontal="center" vertical="center" wrapText="1"/>
    </xf>
    <xf numFmtId="0" fontId="10" fillId="0" borderId="3" xfId="0" applyNumberFormat="1" applyFont="1" applyFill="1" applyBorder="1" applyAlignment="1">
      <alignment horizontal="left" vertical="center" wrapText="1"/>
    </xf>
    <xf numFmtId="0" fontId="0" fillId="0" borderId="0" xfId="0" applyFont="1" applyAlignment="1">
      <alignment horizontal="left"/>
    </xf>
    <xf numFmtId="14" fontId="7" fillId="5" borderId="0" xfId="0" applyNumberFormat="1" applyFont="1" applyFill="1" applyBorder="1" applyAlignment="1">
      <alignment vertical="center" wrapText="1"/>
    </xf>
    <xf numFmtId="0" fontId="0" fillId="6" borderId="0" xfId="0" applyFont="1" applyFill="1"/>
    <xf numFmtId="14" fontId="7" fillId="5" borderId="3" xfId="0" applyNumberFormat="1" applyFont="1" applyFill="1" applyBorder="1" applyAlignment="1">
      <alignment vertical="center" wrapText="1"/>
    </xf>
    <xf numFmtId="14" fontId="7" fillId="6" borderId="3" xfId="0" applyNumberFormat="1" applyFont="1" applyFill="1" applyBorder="1" applyAlignment="1">
      <alignment vertical="center" wrapText="1"/>
    </xf>
    <xf numFmtId="0" fontId="11" fillId="0" borderId="3" xfId="0" applyFont="1" applyBorder="1"/>
    <xf numFmtId="0" fontId="12" fillId="0" borderId="3" xfId="0" applyNumberFormat="1" applyFont="1" applyFill="1" applyBorder="1" applyAlignment="1">
      <alignment horizontal="left" vertical="center" wrapText="1"/>
    </xf>
    <xf numFmtId="14" fontId="12" fillId="0" borderId="3" xfId="0" applyNumberFormat="1" applyFont="1" applyFill="1" applyBorder="1" applyAlignment="1">
      <alignment horizontal="center" vertical="center" wrapText="1"/>
    </xf>
    <xf numFmtId="0" fontId="12" fillId="2" borderId="3" xfId="0" applyNumberFormat="1" applyFont="1" applyFill="1" applyBorder="1" applyAlignment="1">
      <alignment horizontal="left" vertical="center" wrapText="1"/>
    </xf>
    <xf numFmtId="0" fontId="14" fillId="0" borderId="3" xfId="0" applyFont="1" applyBorder="1" applyAlignment="1">
      <alignment horizontal="left" vertical="center" wrapText="1"/>
    </xf>
    <xf numFmtId="0" fontId="14" fillId="0" borderId="0" xfId="0" applyFont="1" applyBorder="1" applyAlignment="1">
      <alignment horizontal="left" vertical="center"/>
    </xf>
    <xf numFmtId="0" fontId="14" fillId="0" borderId="0" xfId="0" applyFont="1" applyAlignment="1">
      <alignment horizontal="left" vertical="center"/>
    </xf>
    <xf numFmtId="4" fontId="7" fillId="0" borderId="1" xfId="0" applyNumberFormat="1" applyFont="1" applyFill="1" applyBorder="1" applyAlignment="1">
      <alignment vertical="center" wrapText="1"/>
    </xf>
    <xf numFmtId="0" fontId="7" fillId="0" borderId="3" xfId="0" applyNumberFormat="1" applyFont="1" applyFill="1" applyBorder="1" applyAlignment="1">
      <alignment vertical="center" wrapText="1"/>
    </xf>
    <xf numFmtId="0" fontId="0" fillId="0" borderId="0" xfId="0" applyFont="1" applyAlignment="1"/>
    <xf numFmtId="0" fontId="0" fillId="0" borderId="0" xfId="0" applyFont="1" applyFill="1" applyAlignment="1"/>
    <xf numFmtId="0" fontId="7" fillId="3" borderId="3" xfId="0" applyNumberFormat="1" applyFont="1" applyFill="1" applyBorder="1" applyAlignment="1">
      <alignment vertical="center" wrapText="1"/>
    </xf>
    <xf numFmtId="0" fontId="0" fillId="0" borderId="0" xfId="0" applyFont="1" applyAlignment="1">
      <alignment horizontal="center"/>
    </xf>
    <xf numFmtId="0" fontId="0" fillId="0" borderId="0" xfId="0" applyFont="1" applyFill="1" applyAlignment="1">
      <alignment horizontal="center"/>
    </xf>
    <xf numFmtId="0" fontId="14" fillId="2" borderId="3" xfId="0" applyFont="1" applyFill="1" applyBorder="1" applyAlignment="1">
      <alignment horizontal="left" vertical="center" wrapText="1"/>
    </xf>
    <xf numFmtId="0" fontId="10" fillId="0" borderId="3" xfId="0" applyNumberFormat="1" applyFont="1" applyFill="1" applyBorder="1" applyAlignment="1">
      <alignment horizontal="justify" vertical="top" wrapText="1"/>
    </xf>
    <xf numFmtId="165" fontId="10" fillId="0" borderId="3" xfId="1" applyNumberFormat="1" applyFont="1" applyFill="1" applyBorder="1" applyAlignment="1">
      <alignment horizontal="center" vertical="center" wrapText="1"/>
    </xf>
    <xf numFmtId="0" fontId="10" fillId="2" borderId="3" xfId="0" applyNumberFormat="1" applyFont="1" applyFill="1" applyBorder="1" applyAlignment="1">
      <alignment horizontal="left" vertical="center" wrapText="1"/>
    </xf>
    <xf numFmtId="0" fontId="12" fillId="0" borderId="3" xfId="0" applyNumberFormat="1" applyFont="1" applyFill="1" applyBorder="1" applyAlignment="1">
      <alignment horizontal="center" vertical="center" wrapText="1"/>
    </xf>
    <xf numFmtId="0" fontId="0" fillId="0" borderId="0" xfId="0" applyFont="1" applyAlignment="1">
      <alignment horizontal="center" vertical="center"/>
    </xf>
    <xf numFmtId="14" fontId="12" fillId="0" borderId="3" xfId="0" applyNumberFormat="1" applyFont="1" applyFill="1" applyBorder="1" applyAlignment="1">
      <alignment horizontal="left" vertical="center" wrapText="1"/>
    </xf>
    <xf numFmtId="164" fontId="12" fillId="0" borderId="3" xfId="0" applyNumberFormat="1" applyFont="1" applyFill="1" applyBorder="1" applyAlignment="1">
      <alignment horizontal="left" vertical="center" wrapText="1"/>
    </xf>
    <xf numFmtId="0" fontId="14" fillId="0" borderId="0" xfId="0" applyFont="1" applyAlignment="1">
      <alignment horizontal="left" vertical="center" wrapText="1"/>
    </xf>
    <xf numFmtId="0" fontId="22" fillId="0" borderId="0" xfId="0" applyFont="1" applyAlignment="1">
      <alignment vertical="center" wrapText="1"/>
    </xf>
    <xf numFmtId="0" fontId="12" fillId="0" borderId="3" xfId="0" applyNumberFormat="1" applyFont="1" applyFill="1" applyBorder="1" applyAlignment="1">
      <alignment horizontal="justify" vertical="top" wrapText="1"/>
    </xf>
    <xf numFmtId="164" fontId="12" fillId="0" borderId="3" xfId="0" applyNumberFormat="1" applyFont="1" applyFill="1" applyBorder="1" applyAlignment="1">
      <alignment horizontal="center" vertical="center" wrapText="1"/>
    </xf>
    <xf numFmtId="0" fontId="14" fillId="0" borderId="0" xfId="0" applyFont="1" applyBorder="1"/>
    <xf numFmtId="0" fontId="14" fillId="0" borderId="0" xfId="0" applyFont="1"/>
    <xf numFmtId="0" fontId="14" fillId="0" borderId="3" xfId="0" applyFont="1" applyBorder="1" applyAlignment="1">
      <alignment vertical="center" wrapText="1"/>
    </xf>
    <xf numFmtId="0" fontId="10" fillId="0" borderId="3" xfId="0" applyNumberFormat="1" applyFont="1" applyFill="1" applyBorder="1" applyAlignment="1">
      <alignment horizontal="left" vertical="top" wrapText="1"/>
    </xf>
    <xf numFmtId="0" fontId="11" fillId="0" borderId="3" xfId="0" applyFont="1" applyFill="1" applyBorder="1" applyAlignment="1">
      <alignment horizontal="center" vertical="center" wrapText="1"/>
    </xf>
    <xf numFmtId="0" fontId="11" fillId="0" borderId="0" xfId="0" applyFont="1" applyFill="1" applyBorder="1"/>
    <xf numFmtId="0" fontId="24" fillId="0" borderId="0" xfId="0" applyFont="1" applyAlignment="1">
      <alignment vertical="center" wrapText="1"/>
    </xf>
    <xf numFmtId="0" fontId="24" fillId="0" borderId="3" xfId="0" applyFont="1" applyBorder="1" applyAlignment="1">
      <alignment vertical="center" wrapText="1"/>
    </xf>
    <xf numFmtId="0" fontId="23" fillId="0" borderId="3" xfId="0" applyFont="1" applyBorder="1" applyAlignment="1">
      <alignment vertical="top" wrapText="1"/>
    </xf>
    <xf numFmtId="0" fontId="27" fillId="0" borderId="3" xfId="0" applyFont="1" applyBorder="1" applyAlignment="1">
      <alignment horizontal="justify" vertical="top" wrapText="1"/>
    </xf>
    <xf numFmtId="0" fontId="27" fillId="0" borderId="3" xfId="0" applyFont="1" applyBorder="1" applyAlignment="1">
      <alignment horizontal="left" vertical="center" wrapText="1"/>
    </xf>
    <xf numFmtId="0" fontId="24" fillId="0" borderId="3" xfId="0" applyNumberFormat="1" applyFont="1" applyFill="1" applyBorder="1" applyAlignment="1">
      <alignment vertical="center"/>
    </xf>
    <xf numFmtId="0" fontId="27" fillId="0" borderId="3" xfId="0" applyNumberFormat="1" applyFont="1" applyFill="1" applyBorder="1" applyAlignment="1">
      <alignment horizontal="left" vertical="center" wrapText="1"/>
    </xf>
    <xf numFmtId="0" fontId="24" fillId="0" borderId="3" xfId="0" applyNumberFormat="1" applyFont="1" applyFill="1" applyBorder="1" applyAlignment="1">
      <alignment vertical="center" wrapText="1"/>
    </xf>
    <xf numFmtId="0" fontId="30" fillId="0" borderId="3" xfId="0" applyFont="1" applyBorder="1" applyAlignment="1">
      <alignment horizontal="left" vertical="center" wrapText="1"/>
    </xf>
    <xf numFmtId="0" fontId="10" fillId="3" borderId="3" xfId="0" applyNumberFormat="1" applyFont="1" applyFill="1" applyBorder="1" applyAlignment="1">
      <alignment horizontal="center" vertical="center" wrapText="1"/>
    </xf>
    <xf numFmtId="164" fontId="10" fillId="3" borderId="3" xfId="0" applyNumberFormat="1" applyFont="1" applyFill="1" applyBorder="1" applyAlignment="1">
      <alignment horizontal="center" vertical="center" wrapText="1"/>
    </xf>
    <xf numFmtId="0" fontId="31" fillId="0" borderId="20" xfId="0" applyFont="1" applyFill="1" applyBorder="1" applyAlignment="1">
      <alignment horizontal="center" vertical="center" wrapText="1"/>
    </xf>
    <xf numFmtId="0" fontId="14" fillId="0" borderId="3" xfId="0" applyFont="1" applyFill="1" applyBorder="1" applyAlignment="1">
      <alignment horizontal="center" vertical="center" wrapText="1"/>
    </xf>
    <xf numFmtId="4" fontId="7" fillId="7" borderId="3" xfId="0" applyNumberFormat="1" applyFont="1" applyFill="1" applyBorder="1" applyAlignment="1">
      <alignment vertical="center" wrapText="1"/>
    </xf>
    <xf numFmtId="0" fontId="0" fillId="0" borderId="0" xfId="0" applyFont="1" applyAlignment="1">
      <alignment horizontal="center" vertical="center" wrapText="1"/>
    </xf>
    <xf numFmtId="0" fontId="11" fillId="0" borderId="0" xfId="0" applyFont="1" applyBorder="1" applyAlignment="1">
      <alignment wrapText="1"/>
    </xf>
    <xf numFmtId="4" fontId="7" fillId="4" borderId="3" xfId="0" applyNumberFormat="1" applyFont="1" applyFill="1" applyBorder="1" applyAlignment="1">
      <alignment vertical="center" wrapText="1"/>
    </xf>
    <xf numFmtId="4" fontId="7" fillId="8" borderId="3" xfId="0" applyNumberFormat="1" applyFont="1" applyFill="1" applyBorder="1" applyAlignment="1">
      <alignment vertical="center" wrapText="1"/>
    </xf>
    <xf numFmtId="0" fontId="7" fillId="0" borderId="2" xfId="0" applyNumberFormat="1" applyFont="1" applyFill="1" applyBorder="1" applyAlignment="1">
      <alignment horizontal="center" vertical="center" wrapText="1"/>
    </xf>
    <xf numFmtId="0" fontId="7" fillId="0" borderId="3" xfId="0" applyNumberFormat="1" applyFont="1" applyFill="1" applyBorder="1" applyAlignment="1">
      <alignment horizontal="left" vertical="center" wrapText="1"/>
    </xf>
    <xf numFmtId="0" fontId="7" fillId="0" borderId="3" xfId="0" applyNumberFormat="1" applyFont="1" applyFill="1" applyBorder="1" applyAlignment="1">
      <alignment horizontal="center" vertical="center" wrapText="1"/>
    </xf>
    <xf numFmtId="3" fontId="7" fillId="0" borderId="3" xfId="0" applyNumberFormat="1" applyFont="1" applyFill="1" applyBorder="1" applyAlignment="1">
      <alignment vertical="center" wrapText="1"/>
    </xf>
    <xf numFmtId="4" fontId="7" fillId="3" borderId="3" xfId="0" applyNumberFormat="1" applyFont="1" applyFill="1" applyBorder="1" applyAlignment="1">
      <alignment vertical="center" wrapText="1"/>
    </xf>
    <xf numFmtId="0" fontId="7" fillId="0" borderId="2" xfId="0" applyNumberFormat="1" applyFont="1" applyFill="1" applyBorder="1" applyAlignment="1">
      <alignment horizontal="center" vertical="center" wrapText="1"/>
    </xf>
    <xf numFmtId="0" fontId="0" fillId="0" borderId="0" xfId="0" applyFont="1" applyBorder="1" applyAlignment="1">
      <alignment horizontal="center" vertical="center" wrapText="1"/>
    </xf>
    <xf numFmtId="3" fontId="7" fillId="0" borderId="5" xfId="0" applyNumberFormat="1" applyFont="1" applyFill="1" applyBorder="1" applyAlignment="1">
      <alignment vertical="center" wrapText="1"/>
    </xf>
    <xf numFmtId="0" fontId="5" fillId="0" borderId="0" xfId="0" applyFont="1" applyAlignment="1">
      <alignment vertical="center" wrapText="1"/>
    </xf>
    <xf numFmtId="0" fontId="22" fillId="0" borderId="0" xfId="0" applyFont="1" applyBorder="1" applyAlignment="1">
      <alignment horizontal="justify" vertical="center"/>
    </xf>
    <xf numFmtId="0" fontId="12" fillId="3" borderId="3" xfId="0" applyNumberFormat="1" applyFont="1" applyFill="1" applyBorder="1" applyAlignment="1">
      <alignment horizontal="left" vertical="center" wrapText="1"/>
    </xf>
    <xf numFmtId="0" fontId="12" fillId="3" borderId="3" xfId="0" applyNumberFormat="1" applyFont="1" applyFill="1" applyBorder="1" applyAlignment="1">
      <alignment horizontal="center" vertical="center" wrapText="1"/>
    </xf>
    <xf numFmtId="0" fontId="14" fillId="3" borderId="3" xfId="0" applyFont="1" applyFill="1" applyBorder="1" applyAlignment="1">
      <alignment horizontal="center" vertical="center" wrapText="1"/>
    </xf>
    <xf numFmtId="0" fontId="18" fillId="3" borderId="0" xfId="0" applyFont="1" applyFill="1"/>
    <xf numFmtId="0" fontId="0" fillId="3" borderId="0" xfId="0" applyFont="1" applyFill="1"/>
    <xf numFmtId="0" fontId="11" fillId="3" borderId="3" xfId="0" applyFont="1" applyFill="1" applyBorder="1" applyAlignment="1">
      <alignment vertical="center" wrapText="1"/>
    </xf>
    <xf numFmtId="0" fontId="14" fillId="3" borderId="3" xfId="0" applyFont="1" applyFill="1" applyBorder="1" applyAlignment="1">
      <alignment vertical="center" wrapText="1"/>
    </xf>
    <xf numFmtId="0" fontId="11" fillId="3" borderId="3" xfId="0" applyFont="1" applyFill="1" applyBorder="1" applyAlignment="1">
      <alignment vertical="center"/>
    </xf>
    <xf numFmtId="0" fontId="7" fillId="3" borderId="3" xfId="0" applyNumberFormat="1" applyFont="1" applyFill="1" applyBorder="1" applyAlignment="1">
      <alignment horizontal="left" vertical="center" wrapText="1"/>
    </xf>
    <xf numFmtId="0" fontId="19" fillId="3" borderId="3" xfId="0" applyFont="1" applyFill="1" applyBorder="1" applyAlignment="1">
      <alignment horizontal="center" vertical="center" wrapText="1"/>
    </xf>
    <xf numFmtId="0" fontId="0" fillId="3" borderId="0" xfId="0" applyFont="1" applyFill="1" applyAlignment="1"/>
    <xf numFmtId="0" fontId="0" fillId="3" borderId="13" xfId="0" applyFill="1" applyBorder="1" applyAlignment="1">
      <alignment horizontal="center" vertical="center" wrapText="1"/>
    </xf>
    <xf numFmtId="0" fontId="0" fillId="3" borderId="19" xfId="0" applyFill="1" applyBorder="1" applyAlignment="1">
      <alignment horizontal="center" vertical="center" wrapText="1"/>
    </xf>
    <xf numFmtId="4" fontId="7" fillId="2" borderId="3" xfId="0" applyNumberFormat="1" applyFont="1" applyFill="1" applyBorder="1" applyAlignment="1">
      <alignment vertical="center" wrapText="1"/>
    </xf>
    <xf numFmtId="0" fontId="0" fillId="2" borderId="0" xfId="0" applyFont="1" applyFill="1" applyAlignment="1"/>
    <xf numFmtId="165" fontId="10" fillId="0" borderId="3" xfId="1" applyNumberFormat="1" applyFont="1" applyFill="1" applyBorder="1" applyAlignment="1">
      <alignment horizontal="right" vertical="center" wrapText="1"/>
    </xf>
    <xf numFmtId="4" fontId="14" fillId="3" borderId="0" xfId="0" applyNumberFormat="1" applyFont="1" applyFill="1" applyAlignment="1">
      <alignment horizontal="right" vertical="center" wrapText="1"/>
    </xf>
    <xf numFmtId="165" fontId="10" fillId="3" borderId="3" xfId="1" applyNumberFormat="1" applyFont="1" applyFill="1" applyBorder="1" applyAlignment="1">
      <alignment horizontal="right" vertical="center" wrapText="1"/>
    </xf>
    <xf numFmtId="4" fontId="12" fillId="0" borderId="3" xfId="1" applyNumberFormat="1" applyFont="1" applyFill="1" applyBorder="1" applyAlignment="1">
      <alignment horizontal="right" vertical="center" wrapText="1"/>
    </xf>
    <xf numFmtId="4" fontId="12" fillId="3" borderId="3" xfId="1" applyNumberFormat="1" applyFont="1" applyFill="1" applyBorder="1" applyAlignment="1">
      <alignment horizontal="right" vertical="center" wrapText="1"/>
    </xf>
    <xf numFmtId="165" fontId="12" fillId="0" borderId="3" xfId="1" applyNumberFormat="1" applyFont="1" applyFill="1" applyBorder="1" applyAlignment="1">
      <alignment horizontal="right" vertical="center" wrapText="1"/>
    </xf>
    <xf numFmtId="165" fontId="12" fillId="3" borderId="3" xfId="1" applyNumberFormat="1" applyFont="1" applyFill="1" applyBorder="1" applyAlignment="1">
      <alignment horizontal="right" vertical="center" wrapText="1"/>
    </xf>
    <xf numFmtId="165" fontId="12" fillId="2" borderId="3" xfId="1" applyNumberFormat="1" applyFont="1" applyFill="1" applyBorder="1" applyAlignment="1">
      <alignment horizontal="right" vertical="center" wrapText="1"/>
    </xf>
    <xf numFmtId="3" fontId="12" fillId="0" borderId="3" xfId="0" applyNumberFormat="1" applyFont="1" applyFill="1" applyBorder="1" applyAlignment="1">
      <alignment horizontal="right" vertical="center" wrapText="1"/>
    </xf>
    <xf numFmtId="14" fontId="13" fillId="0" borderId="3" xfId="0" applyNumberFormat="1" applyFont="1" applyFill="1" applyBorder="1" applyAlignment="1">
      <alignment horizontal="right" vertical="center" wrapText="1"/>
    </xf>
    <xf numFmtId="4" fontId="10" fillId="0" borderId="3" xfId="0" applyNumberFormat="1" applyFont="1" applyFill="1" applyBorder="1" applyAlignment="1">
      <alignment horizontal="right" vertical="center" wrapText="1"/>
    </xf>
    <xf numFmtId="165" fontId="10" fillId="2" borderId="3" xfId="1" applyNumberFormat="1" applyFont="1" applyFill="1" applyBorder="1" applyAlignment="1">
      <alignment horizontal="right" vertical="center" wrapText="1"/>
    </xf>
    <xf numFmtId="3" fontId="10" fillId="0" borderId="3" xfId="0" applyNumberFormat="1" applyFont="1" applyFill="1" applyBorder="1" applyAlignment="1">
      <alignment horizontal="right" vertical="center" wrapText="1"/>
    </xf>
    <xf numFmtId="4" fontId="10" fillId="0" borderId="5" xfId="0" applyNumberFormat="1" applyFont="1" applyFill="1" applyBorder="1" applyAlignment="1">
      <alignment horizontal="right" vertical="center" wrapText="1"/>
    </xf>
    <xf numFmtId="0" fontId="7" fillId="3" borderId="3" xfId="0" applyNumberFormat="1" applyFont="1" applyFill="1" applyBorder="1" applyAlignment="1">
      <alignment horizontal="right" vertical="center" wrapText="1"/>
    </xf>
    <xf numFmtId="4" fontId="7" fillId="3" borderId="3" xfId="0" applyNumberFormat="1" applyFont="1" applyFill="1" applyBorder="1" applyAlignment="1">
      <alignment horizontal="right" vertical="center" wrapText="1"/>
    </xf>
    <xf numFmtId="3" fontId="7" fillId="0" borderId="3" xfId="0" applyNumberFormat="1" applyFont="1" applyFill="1" applyBorder="1" applyAlignment="1">
      <alignment horizontal="right" vertical="center" wrapText="1"/>
    </xf>
    <xf numFmtId="3" fontId="7" fillId="0" borderId="5" xfId="0" applyNumberFormat="1" applyFont="1" applyFill="1" applyBorder="1" applyAlignment="1">
      <alignment horizontal="right" vertical="center" wrapText="1"/>
    </xf>
    <xf numFmtId="4" fontId="10" fillId="0" borderId="7" xfId="0" applyNumberFormat="1" applyFont="1" applyFill="1" applyBorder="1" applyAlignment="1">
      <alignment horizontal="right" vertical="center" wrapText="1"/>
    </xf>
    <xf numFmtId="165" fontId="12" fillId="0" borderId="6" xfId="1" applyNumberFormat="1" applyFont="1" applyFill="1" applyBorder="1" applyAlignment="1">
      <alignment horizontal="right" vertical="center" wrapText="1"/>
    </xf>
    <xf numFmtId="165" fontId="12" fillId="3" borderId="6" xfId="1" applyNumberFormat="1" applyFont="1" applyFill="1" applyBorder="1" applyAlignment="1">
      <alignment horizontal="right" vertical="center" wrapText="1"/>
    </xf>
    <xf numFmtId="4" fontId="12" fillId="0" borderId="6" xfId="1" applyNumberFormat="1" applyFont="1" applyFill="1" applyBorder="1" applyAlignment="1">
      <alignment horizontal="right" vertical="center" wrapText="1"/>
    </xf>
    <xf numFmtId="4" fontId="12" fillId="3" borderId="6" xfId="1" applyNumberFormat="1" applyFont="1" applyFill="1" applyBorder="1" applyAlignment="1">
      <alignment horizontal="right" vertical="center" wrapText="1"/>
    </xf>
    <xf numFmtId="14" fontId="14" fillId="0" borderId="3" xfId="0" applyNumberFormat="1" applyFont="1" applyFill="1" applyBorder="1" applyAlignment="1">
      <alignment horizontal="right" vertical="center" wrapText="1"/>
    </xf>
    <xf numFmtId="4" fontId="7" fillId="0" borderId="3" xfId="0" applyNumberFormat="1" applyFont="1" applyFill="1" applyBorder="1" applyAlignment="1">
      <alignment horizontal="right" vertical="center" wrapText="1"/>
    </xf>
    <xf numFmtId="4" fontId="14" fillId="3" borderId="3" xfId="0" applyNumberFormat="1" applyFont="1" applyFill="1" applyBorder="1" applyAlignment="1">
      <alignment horizontal="right" vertical="center" wrapText="1"/>
    </xf>
    <xf numFmtId="4" fontId="12" fillId="0" borderId="3" xfId="0" applyNumberFormat="1" applyFont="1" applyFill="1" applyBorder="1" applyAlignment="1">
      <alignment horizontal="right" vertical="center" wrapText="1"/>
    </xf>
    <xf numFmtId="4" fontId="12" fillId="3" borderId="15" xfId="1" applyNumberFormat="1" applyFont="1" applyFill="1" applyBorder="1" applyAlignment="1">
      <alignment horizontal="right" vertical="center" wrapText="1"/>
    </xf>
    <xf numFmtId="165" fontId="10" fillId="3" borderId="6" xfId="1" applyNumberFormat="1" applyFont="1" applyFill="1" applyBorder="1" applyAlignment="1">
      <alignment horizontal="right" vertical="center" wrapText="1"/>
    </xf>
    <xf numFmtId="165" fontId="10" fillId="0" borderId="9" xfId="1" applyNumberFormat="1" applyFont="1" applyFill="1" applyBorder="1" applyAlignment="1">
      <alignment horizontal="right" vertical="center" wrapText="1"/>
    </xf>
    <xf numFmtId="165" fontId="10" fillId="3" borderId="15" xfId="1" applyNumberFormat="1" applyFont="1" applyFill="1" applyBorder="1" applyAlignment="1">
      <alignment horizontal="right" vertical="center" wrapText="1"/>
    </xf>
    <xf numFmtId="4" fontId="15" fillId="3" borderId="0" xfId="0" applyNumberFormat="1" applyFont="1" applyFill="1" applyAlignment="1">
      <alignment horizontal="right" vertical="center" wrapText="1"/>
    </xf>
    <xf numFmtId="0" fontId="15" fillId="3" borderId="0" xfId="0" applyFont="1" applyFill="1" applyAlignment="1">
      <alignment horizontal="right" vertical="center" wrapText="1"/>
    </xf>
    <xf numFmtId="4" fontId="22" fillId="3" borderId="0" xfId="0" applyNumberFormat="1" applyFont="1" applyFill="1" applyAlignment="1">
      <alignment horizontal="right" vertical="center" wrapText="1"/>
    </xf>
    <xf numFmtId="4" fontId="22" fillId="3" borderId="3" xfId="0" applyNumberFormat="1" applyFont="1" applyFill="1" applyBorder="1" applyAlignment="1">
      <alignment horizontal="right" vertical="center" wrapText="1"/>
    </xf>
    <xf numFmtId="165" fontId="10" fillId="3" borderId="4" xfId="0" applyNumberFormat="1" applyFont="1" applyFill="1" applyBorder="1" applyAlignment="1">
      <alignment horizontal="right" vertical="center" wrapText="1"/>
    </xf>
    <xf numFmtId="14" fontId="13" fillId="0" borderId="3" xfId="0" applyNumberFormat="1" applyFont="1" applyFill="1" applyBorder="1" applyAlignment="1">
      <alignment horizontal="right" vertical="center"/>
    </xf>
    <xf numFmtId="49" fontId="13" fillId="0" borderId="3" xfId="0" applyNumberFormat="1" applyFont="1" applyFill="1" applyBorder="1" applyAlignment="1">
      <alignment horizontal="right" vertical="center" wrapText="1"/>
    </xf>
    <xf numFmtId="14" fontId="15" fillId="0" borderId="3" xfId="0" applyNumberFormat="1" applyFont="1" applyFill="1" applyBorder="1" applyAlignment="1">
      <alignment horizontal="right" vertical="center" wrapText="1"/>
    </xf>
    <xf numFmtId="4" fontId="10" fillId="0" borderId="11" xfId="0" applyNumberFormat="1" applyFont="1" applyFill="1" applyBorder="1" applyAlignment="1">
      <alignment horizontal="right" vertical="center" wrapText="1"/>
    </xf>
    <xf numFmtId="0" fontId="13" fillId="0" borderId="3" xfId="0" applyNumberFormat="1" applyFont="1" applyFill="1" applyBorder="1" applyAlignment="1">
      <alignment horizontal="right" vertical="center" wrapText="1"/>
    </xf>
    <xf numFmtId="4" fontId="10" fillId="0" borderId="6" xfId="0" applyNumberFormat="1" applyFont="1" applyFill="1" applyBorder="1" applyAlignment="1">
      <alignment horizontal="right" vertical="center" wrapText="1"/>
    </xf>
    <xf numFmtId="4" fontId="10" fillId="0" borderId="10" xfId="0" applyNumberFormat="1" applyFont="1" applyFill="1" applyBorder="1" applyAlignment="1">
      <alignment horizontal="right" vertical="center" wrapText="1"/>
    </xf>
    <xf numFmtId="0" fontId="0" fillId="3" borderId="3" xfId="0" applyFont="1" applyFill="1" applyBorder="1" applyAlignment="1">
      <alignment horizontal="right"/>
    </xf>
    <xf numFmtId="0" fontId="7" fillId="3" borderId="15"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1" fillId="3" borderId="0" xfId="0" applyFont="1" applyFill="1" applyAlignment="1">
      <alignment horizontal="center" vertical="center"/>
    </xf>
    <xf numFmtId="0" fontId="11" fillId="3" borderId="0" xfId="0" applyFont="1" applyFill="1" applyAlignment="1">
      <alignment vertical="center"/>
    </xf>
    <xf numFmtId="0" fontId="0" fillId="3" borderId="0"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10" fillId="3" borderId="3" xfId="0" applyNumberFormat="1" applyFont="1" applyFill="1" applyBorder="1" applyAlignment="1">
      <alignment vertical="center" wrapText="1"/>
    </xf>
    <xf numFmtId="0" fontId="0" fillId="0" borderId="3" xfId="0" applyBorder="1" applyAlignment="1">
      <alignment horizontal="center" vertical="center" wrapText="1"/>
    </xf>
    <xf numFmtId="14" fontId="7" fillId="0" borderId="3" xfId="0" applyNumberFormat="1" applyFont="1" applyFill="1" applyBorder="1" applyAlignment="1">
      <alignment horizontal="center" vertical="center" wrapText="1"/>
    </xf>
    <xf numFmtId="14" fontId="32" fillId="0" borderId="3" xfId="0" applyNumberFormat="1" applyFont="1" applyFill="1" applyBorder="1" applyAlignment="1">
      <alignment horizontal="right" vertical="center" wrapText="1"/>
    </xf>
    <xf numFmtId="4" fontId="33" fillId="0" borderId="3" xfId="1" applyNumberFormat="1" applyFont="1" applyFill="1" applyBorder="1" applyAlignment="1">
      <alignment horizontal="right" vertical="center" wrapText="1"/>
    </xf>
    <xf numFmtId="0" fontId="33" fillId="3" borderId="3" xfId="0" applyNumberFormat="1" applyFont="1" applyFill="1" applyBorder="1" applyAlignment="1">
      <alignment horizontal="right" vertical="center" wrapText="1"/>
    </xf>
    <xf numFmtId="4" fontId="34" fillId="3" borderId="0" xfId="0" applyNumberFormat="1" applyFont="1" applyFill="1" applyAlignment="1">
      <alignment vertical="center" wrapText="1"/>
    </xf>
    <xf numFmtId="4" fontId="33" fillId="3" borderId="3" xfId="0" applyNumberFormat="1" applyFont="1" applyFill="1" applyBorder="1" applyAlignment="1">
      <alignment horizontal="right" vertical="center" wrapText="1"/>
    </xf>
    <xf numFmtId="4" fontId="14" fillId="0" borderId="3" xfId="0" applyNumberFormat="1" applyFont="1" applyFill="1" applyBorder="1"/>
    <xf numFmtId="0" fontId="0" fillId="3" borderId="5"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23" fillId="0" borderId="3" xfId="0" applyFont="1" applyFill="1" applyBorder="1" applyAlignment="1">
      <alignment vertical="top" wrapText="1"/>
    </xf>
    <xf numFmtId="4" fontId="35" fillId="3" borderId="0" xfId="0" applyNumberFormat="1" applyFont="1" applyFill="1" applyBorder="1" applyAlignment="1">
      <alignment horizontal="right" vertical="center"/>
    </xf>
    <xf numFmtId="0" fontId="36" fillId="0" borderId="3" xfId="0" applyNumberFormat="1" applyFont="1" applyFill="1" applyBorder="1" applyAlignment="1">
      <alignment vertical="center"/>
    </xf>
    <xf numFmtId="14" fontId="13" fillId="0" borderId="3" xfId="0" applyNumberFormat="1" applyFont="1" applyFill="1" applyBorder="1" applyAlignment="1">
      <alignment horizontal="center" vertical="center" wrapText="1"/>
    </xf>
    <xf numFmtId="0" fontId="36" fillId="0" borderId="3" xfId="0" applyNumberFormat="1" applyFont="1" applyFill="1" applyBorder="1" applyAlignment="1">
      <alignment vertical="center" wrapText="1"/>
    </xf>
    <xf numFmtId="4" fontId="35" fillId="3" borderId="3" xfId="0" applyNumberFormat="1" applyFont="1" applyFill="1" applyBorder="1" applyAlignment="1">
      <alignment horizontal="right" vertical="center"/>
    </xf>
    <xf numFmtId="4" fontId="35" fillId="3" borderId="3" xfId="0" applyNumberFormat="1" applyFont="1" applyFill="1" applyBorder="1" applyAlignment="1">
      <alignment horizontal="center" vertical="center"/>
    </xf>
    <xf numFmtId="0" fontId="0" fillId="3" borderId="3" xfId="0" applyFont="1" applyFill="1" applyBorder="1"/>
    <xf numFmtId="0" fontId="24" fillId="0" borderId="19" xfId="0" applyFont="1" applyBorder="1" applyAlignment="1">
      <alignment vertical="center" wrapText="1"/>
    </xf>
    <xf numFmtId="0" fontId="24" fillId="0" borderId="22" xfId="0" applyFont="1" applyBorder="1" applyAlignment="1">
      <alignment vertical="center" wrapText="1"/>
    </xf>
    <xf numFmtId="4" fontId="7" fillId="0" borderId="1" xfId="0" applyNumberFormat="1" applyFont="1" applyFill="1" applyBorder="1" applyAlignment="1">
      <alignment vertical="center" wrapText="1"/>
    </xf>
    <xf numFmtId="0" fontId="7" fillId="0" borderId="2" xfId="0" applyNumberFormat="1" applyFont="1" applyFill="1" applyBorder="1" applyAlignment="1">
      <alignment horizontal="center" vertical="center" wrapText="1"/>
    </xf>
    <xf numFmtId="0" fontId="7" fillId="3" borderId="3" xfId="0" applyNumberFormat="1" applyFont="1" applyFill="1" applyBorder="1" applyAlignment="1">
      <alignment horizontal="center" vertical="center" wrapText="1"/>
    </xf>
    <xf numFmtId="0" fontId="17" fillId="3" borderId="3" xfId="0" applyNumberFormat="1" applyFont="1" applyFill="1" applyBorder="1" applyAlignment="1">
      <alignment horizontal="center" vertical="center" wrapText="1"/>
    </xf>
    <xf numFmtId="0" fontId="0" fillId="0" borderId="3" xfId="0" applyFont="1" applyBorder="1" applyAlignment="1">
      <alignment horizontal="center" vertical="center"/>
    </xf>
    <xf numFmtId="0" fontId="0" fillId="0" borderId="3" xfId="0" applyFont="1" applyBorder="1" applyAlignment="1">
      <alignment wrapText="1"/>
    </xf>
    <xf numFmtId="14" fontId="0" fillId="0" borderId="3" xfId="0" applyNumberFormat="1" applyFont="1" applyBorder="1" applyAlignment="1">
      <alignment horizontal="center"/>
    </xf>
    <xf numFmtId="14" fontId="7" fillId="0" borderId="3" xfId="0" applyNumberFormat="1" applyFont="1" applyFill="1" applyBorder="1" applyAlignment="1">
      <alignment horizontal="center" vertical="center" wrapText="1"/>
    </xf>
    <xf numFmtId="0" fontId="10" fillId="3" borderId="3" xfId="0" applyNumberFormat="1" applyFont="1" applyFill="1" applyBorder="1" applyAlignment="1">
      <alignment horizontal="right" vertical="center" wrapText="1"/>
    </xf>
    <xf numFmtId="4" fontId="10" fillId="3" borderId="3" xfId="0" applyNumberFormat="1" applyFont="1" applyFill="1" applyBorder="1" applyAlignment="1">
      <alignment horizontal="right" vertical="center" wrapText="1"/>
    </xf>
    <xf numFmtId="0" fontId="36" fillId="0" borderId="3" xfId="0" applyFont="1" applyBorder="1" applyAlignment="1">
      <alignment vertical="center" wrapText="1"/>
    </xf>
    <xf numFmtId="0" fontId="17" fillId="3" borderId="3" xfId="0" applyNumberFormat="1" applyFont="1" applyFill="1" applyBorder="1" applyAlignment="1">
      <alignment horizontal="center" vertical="center" wrapText="1"/>
    </xf>
    <xf numFmtId="0" fontId="7" fillId="0" borderId="3" xfId="0" applyNumberFormat="1" applyFont="1" applyFill="1" applyBorder="1" applyAlignment="1">
      <alignment horizontal="left" vertical="center" wrapText="1"/>
    </xf>
    <xf numFmtId="0" fontId="17" fillId="3" borderId="15" xfId="0" applyNumberFormat="1" applyFont="1" applyFill="1" applyBorder="1" applyAlignment="1">
      <alignment horizontal="center" vertical="center" wrapText="1"/>
    </xf>
    <xf numFmtId="0" fontId="24" fillId="0" borderId="15" xfId="0" applyNumberFormat="1" applyFont="1" applyFill="1" applyBorder="1" applyAlignment="1">
      <alignment vertical="center" wrapText="1"/>
    </xf>
    <xf numFmtId="0" fontId="4" fillId="0" borderId="0" xfId="0" applyFont="1" applyAlignment="1">
      <alignment horizontal="left" vertical="center" wrapText="1"/>
    </xf>
    <xf numFmtId="0" fontId="7" fillId="0" borderId="3" xfId="0" applyNumberFormat="1" applyFont="1" applyFill="1" applyBorder="1" applyAlignment="1">
      <alignment horizontal="center" vertical="center" wrapText="1"/>
    </xf>
    <xf numFmtId="165" fontId="10" fillId="3" borderId="3" xfId="0" applyNumberFormat="1" applyFont="1" applyFill="1" applyBorder="1" applyAlignment="1">
      <alignment horizontal="right" vertical="center" wrapText="1"/>
    </xf>
    <xf numFmtId="14" fontId="7" fillId="0" borderId="3" xfId="0" applyNumberFormat="1" applyFont="1" applyFill="1" applyBorder="1" applyAlignment="1">
      <alignment horizontal="center" vertical="center" wrapText="1"/>
    </xf>
    <xf numFmtId="0" fontId="10" fillId="0" borderId="3" xfId="0" applyFont="1" applyBorder="1" applyAlignment="1">
      <alignment horizontal="left" vertical="center" wrapText="1"/>
    </xf>
    <xf numFmtId="165" fontId="10" fillId="2" borderId="3" xfId="0" applyNumberFormat="1" applyFont="1" applyFill="1" applyBorder="1" applyAlignment="1">
      <alignment horizontal="right" vertical="center" wrapText="1"/>
    </xf>
    <xf numFmtId="0" fontId="12" fillId="0" borderId="2" xfId="0" applyNumberFormat="1" applyFont="1" applyFill="1" applyBorder="1" applyAlignment="1">
      <alignment horizontal="center" vertical="center" wrapText="1"/>
    </xf>
    <xf numFmtId="0" fontId="12" fillId="3" borderId="15" xfId="0" applyNumberFormat="1" applyFont="1" applyFill="1" applyBorder="1" applyAlignment="1">
      <alignment horizontal="center" vertical="center" wrapText="1"/>
    </xf>
    <xf numFmtId="0" fontId="12" fillId="3" borderId="3" xfId="0" applyNumberFormat="1" applyFont="1" applyFill="1" applyBorder="1" applyAlignment="1">
      <alignment horizontal="right" vertical="center" wrapText="1"/>
    </xf>
    <xf numFmtId="4" fontId="12" fillId="3" borderId="3" xfId="0" applyNumberFormat="1" applyFont="1" applyFill="1" applyBorder="1" applyAlignment="1">
      <alignment horizontal="right" vertical="center" wrapText="1"/>
    </xf>
    <xf numFmtId="0" fontId="17" fillId="3" borderId="3" xfId="0" applyNumberFormat="1" applyFont="1" applyFill="1" applyBorder="1" applyAlignment="1">
      <alignment horizontal="center" vertical="center" wrapText="1"/>
    </xf>
    <xf numFmtId="165" fontId="10" fillId="0" borderId="3" xfId="0" applyNumberFormat="1" applyFont="1" applyBorder="1" applyAlignment="1">
      <alignment horizontal="right" vertical="center" wrapText="1"/>
    </xf>
    <xf numFmtId="0" fontId="7" fillId="0" borderId="3" xfId="0" applyNumberFormat="1" applyFont="1" applyFill="1" applyBorder="1" applyAlignment="1">
      <alignment horizontal="center" vertical="center" wrapText="1"/>
    </xf>
    <xf numFmtId="0" fontId="10" fillId="0" borderId="3" xfId="4" applyNumberFormat="1" applyFont="1" applyFill="1" applyBorder="1" applyAlignment="1">
      <alignment horizontal="center" vertical="center" wrapText="1"/>
    </xf>
    <xf numFmtId="14" fontId="10" fillId="0" borderId="3" xfId="4" applyNumberFormat="1" applyFont="1" applyFill="1" applyBorder="1" applyAlignment="1">
      <alignment horizontal="center" vertical="center" wrapText="1"/>
    </xf>
    <xf numFmtId="164" fontId="10" fillId="0" borderId="3" xfId="4" applyNumberFormat="1" applyFont="1" applyFill="1" applyBorder="1" applyAlignment="1">
      <alignment horizontal="center" vertical="center" wrapText="1"/>
    </xf>
    <xf numFmtId="0" fontId="10" fillId="2" borderId="3" xfId="4" applyNumberFormat="1" applyFont="1" applyFill="1" applyBorder="1" applyAlignment="1">
      <alignment horizontal="center" vertical="center" wrapText="1"/>
    </xf>
    <xf numFmtId="0" fontId="10" fillId="0" borderId="2" xfId="4" applyNumberFormat="1" applyFont="1" applyFill="1" applyBorder="1" applyAlignment="1">
      <alignment horizontal="center" vertical="center" wrapText="1"/>
    </xf>
    <xf numFmtId="0" fontId="12" fillId="2" borderId="3" xfId="4" applyNumberFormat="1" applyFont="1" applyFill="1" applyBorder="1" applyAlignment="1">
      <alignment horizontal="center" vertical="center" wrapText="1"/>
    </xf>
    <xf numFmtId="0" fontId="14" fillId="2" borderId="3" xfId="4" applyFont="1" applyFill="1" applyBorder="1" applyAlignment="1">
      <alignment horizontal="center" vertical="center" wrapText="1"/>
    </xf>
    <xf numFmtId="0" fontId="12" fillId="0" borderId="3" xfId="4" applyNumberFormat="1" applyFont="1" applyFill="1" applyBorder="1" applyAlignment="1">
      <alignment horizontal="justify" vertical="top" wrapText="1"/>
    </xf>
    <xf numFmtId="0" fontId="27" fillId="0" borderId="3" xfId="4" applyNumberFormat="1" applyFont="1" applyFill="1" applyBorder="1" applyAlignment="1">
      <alignment horizontal="left" vertical="center" wrapText="1"/>
    </xf>
    <xf numFmtId="0" fontId="11" fillId="3" borderId="3" xfId="4" applyFont="1" applyFill="1" applyBorder="1" applyAlignment="1">
      <alignment vertical="center" wrapText="1"/>
    </xf>
    <xf numFmtId="0" fontId="10" fillId="3" borderId="15" xfId="4" applyNumberFormat="1" applyFont="1" applyFill="1" applyBorder="1" applyAlignment="1">
      <alignment horizontal="center" vertical="center" wrapText="1"/>
    </xf>
    <xf numFmtId="0" fontId="17" fillId="3" borderId="15" xfId="4" applyNumberFormat="1" applyFont="1" applyFill="1" applyBorder="1" applyAlignment="1">
      <alignment horizontal="center" vertical="center" wrapText="1"/>
    </xf>
    <xf numFmtId="0" fontId="24" fillId="0" borderId="15" xfId="4" applyNumberFormat="1" applyFont="1" applyFill="1" applyBorder="1" applyAlignment="1">
      <alignment vertical="center" wrapText="1"/>
    </xf>
    <xf numFmtId="165" fontId="14" fillId="0" borderId="3" xfId="0" applyNumberFormat="1" applyFont="1" applyFill="1" applyBorder="1" applyAlignment="1">
      <alignment horizontal="center" vertical="center" wrapText="1"/>
    </xf>
    <xf numFmtId="0" fontId="23" fillId="0" borderId="15" xfId="0" applyNumberFormat="1" applyFont="1" applyFill="1" applyBorder="1" applyAlignment="1">
      <alignment vertical="center" wrapText="1"/>
    </xf>
    <xf numFmtId="0" fontId="38" fillId="0" borderId="3" xfId="0" applyNumberFormat="1" applyFont="1" applyFill="1" applyBorder="1" applyAlignment="1">
      <alignment horizontal="left" vertical="center" wrapText="1"/>
    </xf>
    <xf numFmtId="0" fontId="17" fillId="3" borderId="3" xfId="0" applyNumberFormat="1" applyFont="1" applyFill="1" applyBorder="1" applyAlignment="1">
      <alignment horizontal="center" vertical="center" wrapText="1"/>
    </xf>
    <xf numFmtId="0" fontId="12" fillId="3" borderId="3" xfId="0" applyFont="1" applyFill="1" applyBorder="1" applyAlignment="1">
      <alignment vertical="center" wrapText="1"/>
    </xf>
    <xf numFmtId="0" fontId="12" fillId="0" borderId="3" xfId="0" applyFont="1" applyBorder="1" applyAlignment="1">
      <alignment horizontal="left" vertical="center" wrapText="1"/>
    </xf>
    <xf numFmtId="0" fontId="12" fillId="2" borderId="3" xfId="0" applyFont="1" applyFill="1" applyBorder="1" applyAlignment="1">
      <alignment horizontal="center" vertical="center" wrapText="1"/>
    </xf>
    <xf numFmtId="14" fontId="12" fillId="0" borderId="3" xfId="0" applyNumberFormat="1" applyFont="1" applyFill="1" applyBorder="1" applyAlignment="1">
      <alignment horizontal="right" vertical="center" wrapText="1"/>
    </xf>
    <xf numFmtId="0" fontId="12" fillId="0" borderId="0" xfId="0" applyFont="1" applyBorder="1" applyAlignment="1">
      <alignment horizontal="left" vertical="center"/>
    </xf>
    <xf numFmtId="0" fontId="12" fillId="0" borderId="0" xfId="0" applyFont="1" applyAlignment="1">
      <alignment horizontal="left" vertical="center"/>
    </xf>
    <xf numFmtId="0" fontId="6" fillId="0" borderId="0" xfId="0" applyFont="1" applyAlignment="1">
      <alignment wrapText="1"/>
    </xf>
    <xf numFmtId="0" fontId="7" fillId="0" borderId="3" xfId="0" applyNumberFormat="1" applyFont="1" applyFill="1" applyBorder="1" applyAlignment="1">
      <alignment horizontal="left" vertical="center" wrapText="1"/>
    </xf>
    <xf numFmtId="0" fontId="3" fillId="0" borderId="0" xfId="0" applyFont="1" applyAlignment="1">
      <alignment vertical="center" wrapText="1"/>
    </xf>
    <xf numFmtId="0" fontId="7" fillId="3" borderId="3" xfId="0" applyNumberFormat="1" applyFont="1" applyFill="1" applyBorder="1" applyAlignment="1">
      <alignment horizontal="center" vertical="center" wrapText="1"/>
    </xf>
    <xf numFmtId="0" fontId="24" fillId="3" borderId="3" xfId="0" applyNumberFormat="1" applyFont="1" applyFill="1" applyBorder="1" applyAlignment="1">
      <alignment horizontal="center" vertical="center" wrapText="1"/>
    </xf>
    <xf numFmtId="0" fontId="25" fillId="3" borderId="0" xfId="0" applyFont="1" applyFill="1" applyAlignment="1">
      <alignment horizontal="center" vertical="center" wrapText="1"/>
    </xf>
    <xf numFmtId="0" fontId="20" fillId="3" borderId="3" xfId="0" applyFont="1" applyFill="1" applyBorder="1" applyAlignment="1">
      <alignment horizontal="center" vertical="center" wrapText="1"/>
    </xf>
    <xf numFmtId="0" fontId="27" fillId="3" borderId="3" xfId="0" applyNumberFormat="1" applyFont="1" applyFill="1" applyBorder="1" applyAlignment="1">
      <alignment horizontal="center" vertical="center" wrapText="1"/>
    </xf>
    <xf numFmtId="0" fontId="27" fillId="3" borderId="3" xfId="0" applyFont="1" applyFill="1" applyBorder="1" applyAlignment="1">
      <alignment horizontal="center" vertical="center" wrapText="1"/>
    </xf>
    <xf numFmtId="0" fontId="25" fillId="3" borderId="0"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0" fillId="3" borderId="3" xfId="0" applyFont="1" applyFill="1" applyBorder="1" applyAlignment="1">
      <alignment horizontal="center" vertical="center"/>
    </xf>
    <xf numFmtId="0" fontId="10" fillId="3" borderId="3" xfId="0" applyFont="1" applyFill="1" applyBorder="1" applyAlignment="1">
      <alignment horizontal="center" vertical="center" wrapText="1"/>
    </xf>
    <xf numFmtId="0" fontId="12" fillId="3" borderId="3" xfId="4" applyNumberFormat="1" applyFont="1" applyFill="1" applyBorder="1" applyAlignment="1">
      <alignment horizontal="center" vertical="center" wrapText="1"/>
    </xf>
    <xf numFmtId="0" fontId="0" fillId="3" borderId="0" xfId="0" applyFont="1" applyFill="1" applyAlignment="1">
      <alignment horizontal="center"/>
    </xf>
    <xf numFmtId="0" fontId="10" fillId="0" borderId="3" xfId="0" applyFont="1" applyBorder="1" applyAlignment="1">
      <alignment horizontal="justify" wrapText="1"/>
    </xf>
    <xf numFmtId="4" fontId="7" fillId="2" borderId="3" xfId="0" applyNumberFormat="1" applyFont="1" applyFill="1" applyBorder="1" applyAlignment="1">
      <alignment vertical="center" wrapText="1"/>
    </xf>
    <xf numFmtId="3" fontId="7" fillId="0" borderId="3" xfId="0" applyNumberFormat="1" applyFont="1" applyFill="1" applyBorder="1" applyAlignment="1">
      <alignment vertical="center" wrapText="1"/>
    </xf>
    <xf numFmtId="0" fontId="7" fillId="0" borderId="3" xfId="0" applyNumberFormat="1" applyFont="1" applyFill="1" applyBorder="1" applyAlignment="1">
      <alignment horizontal="center" vertical="center" wrapText="1"/>
    </xf>
    <xf numFmtId="4" fontId="7" fillId="3" borderId="3" xfId="0" applyNumberFormat="1" applyFont="1" applyFill="1" applyBorder="1" applyAlignment="1">
      <alignment vertical="center" wrapText="1"/>
    </xf>
    <xf numFmtId="0" fontId="7" fillId="0" borderId="3" xfId="0" applyNumberFormat="1" applyFont="1" applyFill="1" applyBorder="1" applyAlignment="1">
      <alignment horizontal="left" vertical="center" wrapText="1"/>
    </xf>
    <xf numFmtId="0" fontId="7" fillId="0" borderId="3" xfId="0" applyNumberFormat="1" applyFont="1" applyFill="1" applyBorder="1" applyAlignment="1">
      <alignment vertical="center" wrapText="1"/>
    </xf>
    <xf numFmtId="0" fontId="17" fillId="3" borderId="3" xfId="0" applyNumberFormat="1" applyFont="1" applyFill="1" applyBorder="1" applyAlignment="1">
      <alignment horizontal="center" vertical="center" wrapText="1"/>
    </xf>
    <xf numFmtId="0" fontId="7" fillId="3" borderId="3" xfId="0" applyNumberFormat="1" applyFont="1" applyFill="1" applyBorder="1" applyAlignment="1">
      <alignment horizontal="center" vertical="center" wrapText="1"/>
    </xf>
    <xf numFmtId="0" fontId="0" fillId="0" borderId="19" xfId="0" applyFont="1" applyFill="1" applyBorder="1" applyAlignment="1">
      <alignment vertical="center"/>
    </xf>
    <xf numFmtId="0" fontId="12" fillId="0" borderId="15" xfId="0" applyNumberFormat="1" applyFont="1" applyFill="1" applyBorder="1" applyAlignment="1">
      <alignment horizontal="left" vertical="center" wrapText="1"/>
    </xf>
    <xf numFmtId="4" fontId="42" fillId="3" borderId="25" xfId="0" applyNumberFormat="1" applyFont="1" applyFill="1" applyBorder="1" applyAlignment="1">
      <alignment horizontal="center" vertical="center" wrapText="1"/>
    </xf>
    <xf numFmtId="4" fontId="42" fillId="3" borderId="0" xfId="0" applyNumberFormat="1" applyFont="1" applyFill="1" applyAlignment="1">
      <alignment horizontal="center" vertical="center" wrapText="1"/>
    </xf>
    <xf numFmtId="0" fontId="36" fillId="0" borderId="15" xfId="0" applyNumberFormat="1" applyFont="1" applyFill="1" applyBorder="1" applyAlignment="1">
      <alignment vertical="center" wrapText="1"/>
    </xf>
    <xf numFmtId="0" fontId="0" fillId="0" borderId="0" xfId="0" applyFont="1" applyAlignment="1">
      <alignment vertical="center" wrapText="1"/>
    </xf>
    <xf numFmtId="0" fontId="14" fillId="0" borderId="15" xfId="0" applyNumberFormat="1" applyFont="1" applyFill="1" applyBorder="1" applyAlignment="1">
      <alignment vertical="center" wrapText="1"/>
    </xf>
    <xf numFmtId="0" fontId="43" fillId="0" borderId="3" xfId="0" applyFont="1" applyBorder="1" applyAlignment="1">
      <alignment horizontal="left" wrapText="1"/>
    </xf>
    <xf numFmtId="0" fontId="7" fillId="3" borderId="3" xfId="0" applyNumberFormat="1" applyFont="1" applyFill="1" applyBorder="1" applyAlignment="1">
      <alignment horizontal="center" vertical="center" wrapText="1"/>
    </xf>
    <xf numFmtId="0" fontId="17" fillId="3" borderId="3" xfId="0" applyNumberFormat="1"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0" borderId="3" xfId="0" applyFont="1" applyBorder="1" applyAlignment="1">
      <alignment horizontal="justify" vertical="center" wrapText="1"/>
    </xf>
    <xf numFmtId="0" fontId="17" fillId="3" borderId="3" xfId="0" applyNumberFormat="1" applyFont="1" applyFill="1" applyBorder="1" applyAlignment="1">
      <alignment horizontal="center" vertical="center" wrapText="1"/>
    </xf>
    <xf numFmtId="0" fontId="7" fillId="3" borderId="3" xfId="0" applyNumberFormat="1" applyFont="1" applyFill="1" applyBorder="1" applyAlignment="1">
      <alignment horizontal="center" vertical="center" wrapText="1"/>
    </xf>
    <xf numFmtId="0" fontId="11" fillId="0" borderId="15" xfId="0" applyFont="1" applyBorder="1" applyAlignment="1">
      <alignment vertical="center" wrapText="1"/>
    </xf>
    <xf numFmtId="0" fontId="27" fillId="0" borderId="15" xfId="0" applyNumberFormat="1" applyFont="1" applyFill="1" applyBorder="1" applyAlignment="1">
      <alignment vertical="center" wrapText="1"/>
    </xf>
    <xf numFmtId="14" fontId="30" fillId="0" borderId="3" xfId="0" applyNumberFormat="1" applyFont="1" applyFill="1" applyBorder="1" applyAlignment="1">
      <alignment horizontal="right" vertical="center" wrapText="1"/>
    </xf>
    <xf numFmtId="0" fontId="10" fillId="0" borderId="3" xfId="0" applyFont="1" applyBorder="1" applyAlignment="1">
      <alignment horizontal="center" vertical="center" wrapText="1"/>
    </xf>
    <xf numFmtId="0" fontId="7" fillId="3" borderId="3"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17" fillId="3" borderId="3" xfId="0" applyNumberFormat="1" applyFont="1" applyFill="1" applyBorder="1" applyAlignment="1">
      <alignment horizontal="center" vertical="center" wrapText="1"/>
    </xf>
    <xf numFmtId="4" fontId="10" fillId="0" borderId="3" xfId="0" applyNumberFormat="1" applyFont="1" applyBorder="1" applyAlignment="1">
      <alignment horizontal="right" vertical="center" wrapText="1"/>
    </xf>
    <xf numFmtId="14" fontId="10" fillId="0" borderId="3" xfId="0" applyNumberFormat="1" applyFont="1" applyFill="1" applyBorder="1" applyAlignment="1">
      <alignment horizontal="center" vertical="center" wrapText="1"/>
    </xf>
    <xf numFmtId="0" fontId="10" fillId="0" borderId="3" xfId="0" applyFont="1" applyBorder="1" applyAlignment="1">
      <alignment horizontal="right" vertical="center" wrapText="1"/>
    </xf>
    <xf numFmtId="4" fontId="0" fillId="0" borderId="0" xfId="0" applyNumberFormat="1"/>
    <xf numFmtId="0" fontId="10" fillId="0" borderId="0" xfId="0" applyFont="1"/>
    <xf numFmtId="14" fontId="13" fillId="0" borderId="3" xfId="0" applyNumberFormat="1" applyFont="1" applyFill="1" applyBorder="1" applyAlignment="1">
      <alignment horizontal="right" vertical="center" wrapText="1"/>
    </xf>
    <xf numFmtId="0" fontId="10" fillId="0" borderId="3" xfId="0" applyFont="1" applyFill="1" applyBorder="1" applyAlignment="1">
      <alignment horizontal="justify" wrapText="1"/>
    </xf>
    <xf numFmtId="0" fontId="12" fillId="0" borderId="3" xfId="0" applyNumberFormat="1" applyFont="1" applyFill="1" applyBorder="1" applyAlignment="1">
      <alignment horizontal="right" vertical="center" wrapText="1"/>
    </xf>
    <xf numFmtId="0" fontId="10" fillId="3" borderId="3" xfId="0" applyNumberFormat="1" applyFont="1" applyFill="1" applyBorder="1" applyAlignment="1">
      <alignment horizontal="left" vertical="center" wrapText="1"/>
    </xf>
    <xf numFmtId="14" fontId="10" fillId="0" borderId="3"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12" fillId="0" borderId="3" xfId="0" applyFont="1" applyBorder="1" applyAlignment="1">
      <alignment horizontal="justify" wrapText="1"/>
    </xf>
    <xf numFmtId="3" fontId="7" fillId="3" borderId="3" xfId="0" applyNumberFormat="1" applyFont="1" applyFill="1" applyBorder="1" applyAlignment="1">
      <alignment horizontal="right" vertical="center" wrapText="1"/>
    </xf>
    <xf numFmtId="0" fontId="12" fillId="0" borderId="3" xfId="0" applyNumberFormat="1" applyFont="1" applyFill="1" applyBorder="1" applyAlignment="1">
      <alignment horizontal="left" vertical="top" wrapText="1"/>
    </xf>
    <xf numFmtId="165" fontId="12" fillId="3" borderId="3" xfId="0" applyNumberFormat="1" applyFont="1" applyFill="1" applyBorder="1" applyAlignment="1">
      <alignment horizontal="right" vertical="center" wrapText="1"/>
    </xf>
    <xf numFmtId="0" fontId="44" fillId="0" borderId="0" xfId="0" applyFont="1" applyAlignment="1">
      <alignment wrapText="1"/>
    </xf>
    <xf numFmtId="4" fontId="12" fillId="0" borderId="1" xfId="0" applyNumberFormat="1" applyFont="1" applyFill="1" applyBorder="1" applyAlignment="1">
      <alignment vertical="center" wrapText="1"/>
    </xf>
    <xf numFmtId="3" fontId="12" fillId="0" borderId="5" xfId="0" applyNumberFormat="1" applyFont="1" applyFill="1" applyBorder="1" applyAlignment="1">
      <alignment horizontal="right" vertical="center" wrapText="1"/>
    </xf>
    <xf numFmtId="4" fontId="12" fillId="0" borderId="5" xfId="0" applyNumberFormat="1" applyFont="1" applyFill="1" applyBorder="1" applyAlignment="1">
      <alignment horizontal="right" vertical="center" wrapText="1"/>
    </xf>
    <xf numFmtId="0" fontId="7" fillId="3" borderId="3" xfId="0" applyNumberFormat="1" applyFont="1" applyFill="1" applyBorder="1" applyAlignment="1">
      <alignment horizontal="center" vertical="center" wrapText="1"/>
    </xf>
    <xf numFmtId="4" fontId="15" fillId="3" borderId="3" xfId="0" applyNumberFormat="1" applyFont="1" applyFill="1" applyBorder="1" applyAlignment="1">
      <alignment horizontal="right" vertical="center" wrapText="1"/>
    </xf>
    <xf numFmtId="0" fontId="1" fillId="0" borderId="0" xfId="0" applyFont="1" applyAlignment="1">
      <alignment vertical="center" wrapText="1"/>
    </xf>
    <xf numFmtId="0" fontId="1" fillId="0" borderId="0" xfId="0" applyFont="1"/>
    <xf numFmtId="0" fontId="45" fillId="0" borderId="3" xfId="0" applyNumberFormat="1" applyFont="1" applyFill="1" applyBorder="1" applyAlignment="1">
      <alignment vertical="center" wrapText="1"/>
    </xf>
    <xf numFmtId="0" fontId="27" fillId="0" borderId="3" xfId="0" applyNumberFormat="1" applyFont="1" applyFill="1" applyBorder="1" applyAlignment="1">
      <alignment vertical="top" wrapText="1"/>
    </xf>
    <xf numFmtId="14" fontId="10" fillId="0" borderId="3" xfId="0" applyNumberFormat="1" applyFont="1" applyFill="1" applyBorder="1" applyAlignment="1">
      <alignment horizontal="center" vertical="center" wrapText="1"/>
    </xf>
    <xf numFmtId="1" fontId="10" fillId="0" borderId="3" xfId="0" applyNumberFormat="1" applyFont="1" applyFill="1" applyBorder="1" applyAlignment="1">
      <alignment horizontal="center" vertical="center" wrapText="1"/>
    </xf>
    <xf numFmtId="4" fontId="11" fillId="3" borderId="3" xfId="1" applyNumberFormat="1" applyFont="1" applyFill="1" applyBorder="1" applyAlignment="1">
      <alignment horizontal="right" vertical="center" wrapText="1"/>
    </xf>
    <xf numFmtId="14" fontId="30" fillId="0" borderId="3" xfId="0" applyNumberFormat="1" applyFont="1" applyFill="1" applyBorder="1" applyAlignment="1">
      <alignment horizontal="right" vertical="center" wrapText="1"/>
    </xf>
    <xf numFmtId="0" fontId="7" fillId="0" borderId="3" xfId="0" applyNumberFormat="1" applyFont="1" applyFill="1" applyBorder="1" applyAlignment="1">
      <alignment horizontal="center" vertical="center" wrapText="1"/>
    </xf>
    <xf numFmtId="0" fontId="0" fillId="9" borderId="0" xfId="0" applyFont="1" applyFill="1"/>
    <xf numFmtId="0" fontId="7" fillId="0" borderId="15" xfId="0" applyNumberFormat="1" applyFont="1" applyFill="1" applyBorder="1" applyAlignment="1">
      <alignment horizontal="center" vertical="center" wrapText="1"/>
    </xf>
    <xf numFmtId="0" fontId="10" fillId="0" borderId="15" xfId="0" applyNumberFormat="1" applyFont="1" applyFill="1" applyBorder="1" applyAlignment="1">
      <alignment horizontal="left" vertical="center" wrapText="1"/>
    </xf>
    <xf numFmtId="0" fontId="22" fillId="0" borderId="3" xfId="0" applyFont="1" applyBorder="1" applyAlignment="1">
      <alignment vertical="center" wrapText="1"/>
    </xf>
    <xf numFmtId="0" fontId="24" fillId="0" borderId="15" xfId="0" applyNumberFormat="1" applyFont="1" applyFill="1" applyBorder="1" applyAlignment="1">
      <alignment horizontal="center" vertical="center" wrapText="1"/>
    </xf>
    <xf numFmtId="0" fontId="27" fillId="0" borderId="3" xfId="0" applyNumberFormat="1" applyFont="1" applyFill="1" applyBorder="1" applyAlignment="1">
      <alignment horizontal="center" vertical="center" wrapText="1"/>
    </xf>
    <xf numFmtId="0" fontId="10" fillId="0" borderId="3" xfId="0" applyFont="1" applyBorder="1" applyAlignment="1">
      <alignment horizontal="left" wrapText="1"/>
    </xf>
    <xf numFmtId="0" fontId="7" fillId="0" borderId="3" xfId="0" applyNumberFormat="1" applyFont="1" applyFill="1" applyBorder="1" applyAlignment="1">
      <alignment horizontal="center" vertical="center" wrapText="1"/>
    </xf>
    <xf numFmtId="0" fontId="7" fillId="3" borderId="3" xfId="0" applyNumberFormat="1" applyFont="1" applyFill="1" applyBorder="1" applyAlignment="1">
      <alignment horizontal="center" vertical="center" wrapText="1"/>
    </xf>
    <xf numFmtId="4" fontId="7" fillId="0" borderId="9" xfId="0" applyNumberFormat="1" applyFont="1" applyFill="1" applyBorder="1" applyAlignment="1">
      <alignment horizontal="center" vertical="center" wrapText="1"/>
    </xf>
    <xf numFmtId="4" fontId="7" fillId="0" borderId="14" xfId="0" applyNumberFormat="1"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4" fontId="7" fillId="0" borderId="3" xfId="0" applyNumberFormat="1" applyFont="1" applyFill="1" applyBorder="1" applyAlignment="1">
      <alignment vertical="center" wrapText="1"/>
    </xf>
    <xf numFmtId="4" fontId="7" fillId="2" borderId="3" xfId="0" applyNumberFormat="1" applyFont="1" applyFill="1" applyBorder="1" applyAlignment="1">
      <alignment vertical="center" wrapText="1"/>
    </xf>
    <xf numFmtId="3" fontId="7" fillId="0" borderId="3" xfId="0" applyNumberFormat="1" applyFont="1" applyFill="1" applyBorder="1" applyAlignment="1">
      <alignment vertical="center" wrapText="1"/>
    </xf>
    <xf numFmtId="0" fontId="7" fillId="0" borderId="3" xfId="0" applyNumberFormat="1" applyFont="1" applyFill="1" applyBorder="1" applyAlignment="1">
      <alignment horizontal="center" vertical="center" wrapText="1"/>
    </xf>
    <xf numFmtId="4" fontId="7" fillId="0" borderId="1" xfId="0" applyNumberFormat="1" applyFont="1" applyFill="1" applyBorder="1" applyAlignment="1">
      <alignment vertical="center" wrapText="1"/>
    </xf>
    <xf numFmtId="4" fontId="7" fillId="0" borderId="8" xfId="0" applyNumberFormat="1" applyFont="1" applyFill="1" applyBorder="1" applyAlignment="1">
      <alignment vertical="center" wrapText="1"/>
    </xf>
    <xf numFmtId="4" fontId="7" fillId="8" borderId="6" xfId="0" applyNumberFormat="1" applyFont="1" applyFill="1" applyBorder="1" applyAlignment="1">
      <alignment vertical="center" wrapText="1"/>
    </xf>
    <xf numFmtId="4" fontId="7" fillId="8" borderId="21" xfId="0" applyNumberFormat="1" applyFont="1" applyFill="1" applyBorder="1" applyAlignment="1">
      <alignment vertical="center" wrapText="1"/>
    </xf>
    <xf numFmtId="3" fontId="7" fillId="0" borderId="1" xfId="0" applyNumberFormat="1" applyFont="1" applyFill="1" applyBorder="1" applyAlignment="1">
      <alignment vertical="center" wrapText="1"/>
    </xf>
    <xf numFmtId="4" fontId="7" fillId="3" borderId="3" xfId="0" applyNumberFormat="1" applyFont="1" applyFill="1" applyBorder="1" applyAlignment="1">
      <alignment vertical="center" wrapText="1"/>
    </xf>
    <xf numFmtId="4" fontId="7" fillId="2" borderId="1" xfId="0" applyNumberFormat="1" applyFont="1" applyFill="1" applyBorder="1" applyAlignment="1">
      <alignment vertical="center" wrapText="1"/>
    </xf>
    <xf numFmtId="4" fontId="7" fillId="4" borderId="3" xfId="0" applyNumberFormat="1" applyFont="1" applyFill="1" applyBorder="1" applyAlignment="1">
      <alignment vertical="center" wrapText="1"/>
    </xf>
    <xf numFmtId="0" fontId="7" fillId="0" borderId="1" xfId="0" applyNumberFormat="1" applyFont="1" applyFill="1" applyBorder="1" applyAlignment="1">
      <alignment horizontal="center" vertical="center" wrapText="1"/>
    </xf>
    <xf numFmtId="4" fontId="7" fillId="0" borderId="8" xfId="0" applyNumberFormat="1" applyFont="1" applyFill="1" applyBorder="1" applyAlignment="1">
      <alignment horizontal="center" vertical="center" wrapText="1"/>
    </xf>
    <xf numFmtId="4" fontId="7" fillId="0" borderId="12" xfId="0" applyNumberFormat="1" applyFont="1" applyFill="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7" fillId="0" borderId="23" xfId="0" applyNumberFormat="1" applyFont="1" applyFill="1" applyBorder="1" applyAlignment="1">
      <alignment horizontal="center" vertical="center" wrapText="1"/>
    </xf>
    <xf numFmtId="0" fontId="7" fillId="0" borderId="24" xfId="0" applyNumberFormat="1" applyFont="1" applyFill="1" applyBorder="1" applyAlignment="1">
      <alignment horizontal="center" vertical="center" wrapText="1"/>
    </xf>
    <xf numFmtId="0" fontId="7" fillId="0" borderId="17"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7" fillId="0" borderId="3" xfId="0" applyNumberFormat="1" applyFont="1" applyFill="1" applyBorder="1" applyAlignment="1">
      <alignment horizontal="left" vertical="center" wrapText="1"/>
    </xf>
    <xf numFmtId="0" fontId="7" fillId="0" borderId="1" xfId="0" applyNumberFormat="1" applyFont="1" applyFill="1" applyBorder="1" applyAlignment="1">
      <alignment vertical="center" wrapText="1"/>
    </xf>
    <xf numFmtId="0" fontId="7" fillId="0" borderId="3" xfId="0" applyNumberFormat="1" applyFont="1" applyFill="1" applyBorder="1" applyAlignment="1">
      <alignment vertical="center" wrapText="1"/>
    </xf>
    <xf numFmtId="0" fontId="17" fillId="3" borderId="1" xfId="0" applyNumberFormat="1" applyFont="1" applyFill="1" applyBorder="1" applyAlignment="1">
      <alignment horizontal="center" vertical="center" wrapText="1"/>
    </xf>
    <xf numFmtId="0" fontId="17" fillId="3" borderId="3"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0" fontId="7" fillId="3" borderId="3" xfId="0" applyNumberFormat="1" applyFont="1" applyFill="1" applyBorder="1" applyAlignment="1">
      <alignment horizontal="center" vertical="center" wrapText="1"/>
    </xf>
    <xf numFmtId="0" fontId="7" fillId="3" borderId="18" xfId="0" applyNumberFormat="1" applyFont="1" applyFill="1" applyBorder="1" applyAlignment="1">
      <alignment horizontal="center" vertical="center" wrapText="1"/>
    </xf>
    <xf numFmtId="0" fontId="7" fillId="3" borderId="4" xfId="0" applyNumberFormat="1" applyFont="1" applyFill="1" applyBorder="1" applyAlignment="1">
      <alignment horizontal="center" vertical="center" wrapText="1"/>
    </xf>
    <xf numFmtId="0" fontId="7" fillId="3" borderId="5" xfId="0" applyNumberFormat="1" applyFont="1" applyFill="1" applyBorder="1" applyAlignment="1">
      <alignment horizontal="center" vertical="center" wrapText="1"/>
    </xf>
    <xf numFmtId="0" fontId="17" fillId="3" borderId="18" xfId="0" applyNumberFormat="1" applyFont="1" applyFill="1" applyBorder="1" applyAlignment="1">
      <alignment horizontal="center" vertical="center" wrapText="1"/>
    </xf>
    <xf numFmtId="0" fontId="17" fillId="3" borderId="4" xfId="0" applyNumberFormat="1" applyFont="1" applyFill="1" applyBorder="1" applyAlignment="1">
      <alignment horizontal="center" vertical="center" wrapText="1"/>
    </xf>
    <xf numFmtId="0" fontId="17" fillId="3" borderId="21" xfId="0" applyNumberFormat="1" applyFont="1" applyFill="1" applyBorder="1" applyAlignment="1">
      <alignment horizontal="center" vertical="center" wrapText="1"/>
    </xf>
    <xf numFmtId="0" fontId="7" fillId="6" borderId="6" xfId="0" applyNumberFormat="1" applyFont="1" applyFill="1" applyBorder="1" applyAlignment="1">
      <alignment horizontal="center" vertical="center" wrapText="1"/>
    </xf>
    <xf numFmtId="0" fontId="7" fillId="6" borderId="5" xfId="0" applyNumberFormat="1" applyFont="1" applyFill="1" applyBorder="1" applyAlignment="1">
      <alignment horizontal="center" vertical="center" wrapText="1"/>
    </xf>
    <xf numFmtId="0" fontId="7" fillId="3" borderId="6" xfId="0" applyNumberFormat="1" applyFont="1" applyFill="1" applyBorder="1" applyAlignment="1">
      <alignment horizontal="center" vertical="center" wrapText="1"/>
    </xf>
    <xf numFmtId="0" fontId="7" fillId="6" borderId="16" xfId="0" applyNumberFormat="1" applyFont="1" applyFill="1" applyBorder="1" applyAlignment="1">
      <alignment horizontal="center" vertical="center" wrapText="1"/>
    </xf>
    <xf numFmtId="0" fontId="7" fillId="6" borderId="17" xfId="0" applyNumberFormat="1" applyFont="1" applyFill="1" applyBorder="1" applyAlignment="1">
      <alignment horizontal="center" vertical="center" wrapText="1"/>
    </xf>
    <xf numFmtId="0" fontId="21" fillId="6" borderId="6" xfId="0" applyFont="1" applyFill="1" applyBorder="1" applyAlignment="1">
      <alignment vertical="center" wrapText="1"/>
    </xf>
    <xf numFmtId="0" fontId="21" fillId="6" borderId="5" xfId="0" applyFont="1" applyFill="1" applyBorder="1" applyAlignment="1">
      <alignment vertical="center" wrapText="1"/>
    </xf>
    <xf numFmtId="3" fontId="7" fillId="6" borderId="6" xfId="0" applyNumberFormat="1" applyFont="1" applyFill="1" applyBorder="1" applyAlignment="1">
      <alignment vertical="center" wrapText="1"/>
    </xf>
    <xf numFmtId="3" fontId="7" fillId="6" borderId="5" xfId="0" applyNumberFormat="1" applyFont="1" applyFill="1" applyBorder="1" applyAlignment="1">
      <alignment vertical="center" wrapText="1"/>
    </xf>
    <xf numFmtId="4" fontId="7" fillId="6" borderId="6" xfId="0" applyNumberFormat="1" applyFont="1" applyFill="1" applyBorder="1" applyAlignment="1">
      <alignment vertical="center" wrapText="1"/>
    </xf>
    <xf numFmtId="4" fontId="7" fillId="6" borderId="5" xfId="0" applyNumberFormat="1" applyFont="1" applyFill="1" applyBorder="1" applyAlignment="1">
      <alignment vertical="center" wrapText="1"/>
    </xf>
    <xf numFmtId="4" fontId="7" fillId="2" borderId="6" xfId="0" applyNumberFormat="1" applyFont="1" applyFill="1" applyBorder="1" applyAlignment="1">
      <alignment vertical="center" wrapText="1"/>
    </xf>
    <xf numFmtId="4" fontId="7" fillId="2" borderId="5" xfId="0" applyNumberFormat="1" applyFont="1" applyFill="1" applyBorder="1" applyAlignment="1">
      <alignment vertical="center" wrapText="1"/>
    </xf>
    <xf numFmtId="4" fontId="7" fillId="6" borderId="8" xfId="0" applyNumberFormat="1" applyFont="1" applyFill="1" applyBorder="1" applyAlignment="1">
      <alignment horizontal="center" vertical="center" wrapText="1"/>
    </xf>
    <xf numFmtId="4" fontId="7" fillId="6" borderId="12" xfId="0" applyNumberFormat="1" applyFont="1" applyFill="1" applyBorder="1" applyAlignment="1">
      <alignment horizontal="center" vertical="center" wrapText="1"/>
    </xf>
    <xf numFmtId="0" fontId="0" fillId="6" borderId="12" xfId="0" applyFill="1" applyBorder="1" applyAlignment="1">
      <alignment horizontal="center" vertical="center" wrapText="1"/>
    </xf>
    <xf numFmtId="0" fontId="0" fillId="6" borderId="13" xfId="0" applyFill="1" applyBorder="1" applyAlignment="1">
      <alignment horizontal="center" vertical="center" wrapText="1"/>
    </xf>
  </cellXfs>
  <cellStyles count="16">
    <cellStyle name="Comma" xfId="1" builtinId="3"/>
    <cellStyle name="Comma 2" xfId="2"/>
    <cellStyle name="Comma 2 2" xfId="6"/>
    <cellStyle name="Comma 2 3" xfId="8"/>
    <cellStyle name="Comma 3" xfId="5"/>
    <cellStyle name="Comma 3 2" xfId="9"/>
    <cellStyle name="Comma 4" xfId="7"/>
    <cellStyle name="Normal" xfId="0" builtinId="0"/>
    <cellStyle name="Normal 2" xfId="4"/>
    <cellStyle name="Normal 2 2" xfId="11"/>
    <cellStyle name="Normal 2 3" xfId="12"/>
    <cellStyle name="Normal 2 4" xfId="10"/>
    <cellStyle name="Normal 3" xfId="3"/>
    <cellStyle name="Normal 3 2" xfId="13"/>
    <cellStyle name="Normal 4" xfId="14"/>
    <cellStyle name="Normal 5" xfId="15"/>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1.xml"/><Relationship Id="rId3" Type="http://schemas.openxmlformats.org/officeDocument/2006/relationships/styles" Target="styles.xml"/><Relationship Id="rId7" Type="http://schemas.openxmlformats.org/officeDocument/2006/relationships/revisionHeaders" Target="revisions/revisionHeader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117" Type="http://schemas.openxmlformats.org/officeDocument/2006/relationships/revisionLog" Target="revisionLog117.xml"/><Relationship Id="rId299" Type="http://schemas.openxmlformats.org/officeDocument/2006/relationships/revisionLog" Target="revisionLog278.xml"/><Relationship Id="rId303" Type="http://schemas.openxmlformats.org/officeDocument/2006/relationships/revisionLog" Target="revisionLog282.xml"/><Relationship Id="rId159" Type="http://schemas.openxmlformats.org/officeDocument/2006/relationships/revisionLog" Target="revisionLog159.xml"/><Relationship Id="rId84" Type="http://schemas.openxmlformats.org/officeDocument/2006/relationships/revisionLog" Target="revisionLog84.xml"/><Relationship Id="rId138" Type="http://schemas.openxmlformats.org/officeDocument/2006/relationships/revisionLog" Target="revisionLog138.xml"/><Relationship Id="rId170" Type="http://schemas.openxmlformats.org/officeDocument/2006/relationships/revisionLog" Target="revisionLog170.xml"/><Relationship Id="rId226" Type="http://schemas.openxmlformats.org/officeDocument/2006/relationships/revisionLog" Target="revisionLog226.xml"/><Relationship Id="rId191" Type="http://schemas.openxmlformats.org/officeDocument/2006/relationships/revisionLog" Target="revisionLog191.xml"/><Relationship Id="rId205" Type="http://schemas.openxmlformats.org/officeDocument/2006/relationships/revisionLog" Target="revisionLog205.xml"/><Relationship Id="rId247" Type="http://schemas.openxmlformats.org/officeDocument/2006/relationships/revisionLog" Target="revisionLog247.xml"/><Relationship Id="rId268" Type="http://schemas.openxmlformats.org/officeDocument/2006/relationships/revisionLog" Target="revisionLog255.xml"/><Relationship Id="rId107" Type="http://schemas.openxmlformats.org/officeDocument/2006/relationships/revisionLog" Target="revisionLog107.xml"/><Relationship Id="rId289" Type="http://schemas.openxmlformats.org/officeDocument/2006/relationships/revisionLog" Target="revisionLog17.xml"/><Relationship Id="rId128" Type="http://schemas.openxmlformats.org/officeDocument/2006/relationships/revisionLog" Target="revisionLog128.xml"/><Relationship Id="rId74" Type="http://schemas.openxmlformats.org/officeDocument/2006/relationships/revisionLog" Target="revisionLog74.xml"/><Relationship Id="rId149" Type="http://schemas.openxmlformats.org/officeDocument/2006/relationships/revisionLog" Target="revisionLog149.xml"/><Relationship Id="rId237" Type="http://schemas.openxmlformats.org/officeDocument/2006/relationships/revisionLog" Target="revisionLog237.xml"/><Relationship Id="rId181" Type="http://schemas.openxmlformats.org/officeDocument/2006/relationships/revisionLog" Target="revisionLog181.xml"/><Relationship Id="rId95" Type="http://schemas.openxmlformats.org/officeDocument/2006/relationships/revisionLog" Target="revisionLog95.xml"/><Relationship Id="rId160" Type="http://schemas.openxmlformats.org/officeDocument/2006/relationships/revisionLog" Target="revisionLog160.xml"/><Relationship Id="rId216" Type="http://schemas.openxmlformats.org/officeDocument/2006/relationships/revisionLog" Target="revisionLog216.xml"/><Relationship Id="rId279" Type="http://schemas.openxmlformats.org/officeDocument/2006/relationships/revisionLog" Target="revisionLog266.xml"/><Relationship Id="rId258" Type="http://schemas.openxmlformats.org/officeDocument/2006/relationships/revisionLog" Target="revisionLog6.xml"/><Relationship Id="rId118" Type="http://schemas.openxmlformats.org/officeDocument/2006/relationships/revisionLog" Target="revisionLog118.xml"/><Relationship Id="rId139" Type="http://schemas.openxmlformats.org/officeDocument/2006/relationships/revisionLog" Target="revisionLog139.xml"/><Relationship Id="rId290" Type="http://schemas.openxmlformats.org/officeDocument/2006/relationships/revisionLog" Target="revisionLog18.xml"/><Relationship Id="rId304" Type="http://schemas.openxmlformats.org/officeDocument/2006/relationships/revisionLog" Target="revisionLog283.xml"/><Relationship Id="rId85" Type="http://schemas.openxmlformats.org/officeDocument/2006/relationships/revisionLog" Target="revisionLog85.xml"/><Relationship Id="rId150" Type="http://schemas.openxmlformats.org/officeDocument/2006/relationships/revisionLog" Target="revisionLog150.xml"/><Relationship Id="rId171" Type="http://schemas.openxmlformats.org/officeDocument/2006/relationships/revisionLog" Target="revisionLog171.xml"/><Relationship Id="rId192" Type="http://schemas.openxmlformats.org/officeDocument/2006/relationships/revisionLog" Target="revisionLog192.xml"/><Relationship Id="rId206" Type="http://schemas.openxmlformats.org/officeDocument/2006/relationships/revisionLog" Target="revisionLog206.xml"/><Relationship Id="rId227" Type="http://schemas.openxmlformats.org/officeDocument/2006/relationships/revisionLog" Target="revisionLog227.xml"/><Relationship Id="rId248" Type="http://schemas.openxmlformats.org/officeDocument/2006/relationships/revisionLog" Target="revisionLog248.xml"/><Relationship Id="rId269" Type="http://schemas.openxmlformats.org/officeDocument/2006/relationships/revisionLog" Target="revisionLog256.xml"/><Relationship Id="rId129" Type="http://schemas.openxmlformats.org/officeDocument/2006/relationships/revisionLog" Target="revisionLog129.xml"/><Relationship Id="rId280" Type="http://schemas.openxmlformats.org/officeDocument/2006/relationships/revisionLog" Target="revisionLog267.xml"/><Relationship Id="rId108" Type="http://schemas.openxmlformats.org/officeDocument/2006/relationships/revisionLog" Target="revisionLog108.xml"/><Relationship Id="rId217" Type="http://schemas.openxmlformats.org/officeDocument/2006/relationships/revisionLog" Target="revisionLog217.xml"/><Relationship Id="rId75" Type="http://schemas.openxmlformats.org/officeDocument/2006/relationships/revisionLog" Target="revisionLog75.xml"/><Relationship Id="rId96" Type="http://schemas.openxmlformats.org/officeDocument/2006/relationships/revisionLog" Target="revisionLog96.xml"/><Relationship Id="rId140" Type="http://schemas.openxmlformats.org/officeDocument/2006/relationships/revisionLog" Target="revisionLog140.xml"/><Relationship Id="rId161" Type="http://schemas.openxmlformats.org/officeDocument/2006/relationships/revisionLog" Target="revisionLog161.xml"/><Relationship Id="rId182" Type="http://schemas.openxmlformats.org/officeDocument/2006/relationships/revisionLog" Target="revisionLog182.xml"/><Relationship Id="rId238" Type="http://schemas.openxmlformats.org/officeDocument/2006/relationships/revisionLog" Target="revisionLog238.xml"/><Relationship Id="rId259" Type="http://schemas.openxmlformats.org/officeDocument/2006/relationships/revisionLog" Target="revisionLog7.xml"/><Relationship Id="rId305" Type="http://schemas.openxmlformats.org/officeDocument/2006/relationships/revisionLog" Target="revisionLog284.xml"/><Relationship Id="rId119" Type="http://schemas.openxmlformats.org/officeDocument/2006/relationships/revisionLog" Target="revisionLog119.xml"/><Relationship Id="rId270" Type="http://schemas.openxmlformats.org/officeDocument/2006/relationships/revisionLog" Target="revisionLog257.xml"/><Relationship Id="rId291" Type="http://schemas.openxmlformats.org/officeDocument/2006/relationships/revisionLog" Target="revisionLog19.xml"/><Relationship Id="rId151" Type="http://schemas.openxmlformats.org/officeDocument/2006/relationships/revisionLog" Target="revisionLog151.xml"/><Relationship Id="rId130" Type="http://schemas.openxmlformats.org/officeDocument/2006/relationships/revisionLog" Target="revisionLog130.xml"/><Relationship Id="rId86" Type="http://schemas.openxmlformats.org/officeDocument/2006/relationships/revisionLog" Target="revisionLog86.xml"/><Relationship Id="rId172" Type="http://schemas.openxmlformats.org/officeDocument/2006/relationships/revisionLog" Target="revisionLog172.xml"/><Relationship Id="rId193" Type="http://schemas.openxmlformats.org/officeDocument/2006/relationships/revisionLog" Target="revisionLog193.xml"/><Relationship Id="rId207" Type="http://schemas.openxmlformats.org/officeDocument/2006/relationships/revisionLog" Target="revisionLog207.xml"/><Relationship Id="rId228" Type="http://schemas.openxmlformats.org/officeDocument/2006/relationships/revisionLog" Target="revisionLog228.xml"/><Relationship Id="rId249" Type="http://schemas.openxmlformats.org/officeDocument/2006/relationships/revisionLog" Target="revisionLog249.xml"/><Relationship Id="rId109" Type="http://schemas.openxmlformats.org/officeDocument/2006/relationships/revisionLog" Target="revisionLog109.xml"/><Relationship Id="rId260" Type="http://schemas.openxmlformats.org/officeDocument/2006/relationships/revisionLog" Target="revisionLog8.xml"/><Relationship Id="rId281" Type="http://schemas.openxmlformats.org/officeDocument/2006/relationships/revisionLog" Target="revisionLog268.xml"/><Relationship Id="rId141" Type="http://schemas.openxmlformats.org/officeDocument/2006/relationships/revisionLog" Target="revisionLog141.xml"/><Relationship Id="rId120" Type="http://schemas.openxmlformats.org/officeDocument/2006/relationships/revisionLog" Target="revisionLog120.xml"/><Relationship Id="rId76" Type="http://schemas.openxmlformats.org/officeDocument/2006/relationships/revisionLog" Target="revisionLog76.xml"/><Relationship Id="rId97" Type="http://schemas.openxmlformats.org/officeDocument/2006/relationships/revisionLog" Target="revisionLog97.xml"/><Relationship Id="rId239" Type="http://schemas.openxmlformats.org/officeDocument/2006/relationships/revisionLog" Target="revisionLog239.xml"/><Relationship Id="rId162" Type="http://schemas.openxmlformats.org/officeDocument/2006/relationships/revisionLog" Target="revisionLog162.xml"/><Relationship Id="rId183" Type="http://schemas.openxmlformats.org/officeDocument/2006/relationships/revisionLog" Target="revisionLog183.xml"/><Relationship Id="rId218" Type="http://schemas.openxmlformats.org/officeDocument/2006/relationships/revisionLog" Target="revisionLog218.xml"/><Relationship Id="rId250" Type="http://schemas.openxmlformats.org/officeDocument/2006/relationships/revisionLog" Target="revisionLog250.xml"/><Relationship Id="rId271" Type="http://schemas.openxmlformats.org/officeDocument/2006/relationships/revisionLog" Target="revisionLog258.xml"/><Relationship Id="rId292" Type="http://schemas.openxmlformats.org/officeDocument/2006/relationships/revisionLog" Target="revisionLog20.xml"/><Relationship Id="rId306" Type="http://schemas.openxmlformats.org/officeDocument/2006/relationships/revisionLog" Target="revisionLog285.xml"/><Relationship Id="rId131" Type="http://schemas.openxmlformats.org/officeDocument/2006/relationships/revisionLog" Target="revisionLog131.xml"/><Relationship Id="rId110" Type="http://schemas.openxmlformats.org/officeDocument/2006/relationships/revisionLog" Target="revisionLog110.xml"/><Relationship Id="rId87" Type="http://schemas.openxmlformats.org/officeDocument/2006/relationships/revisionLog" Target="revisionLog87.xml"/><Relationship Id="rId152" Type="http://schemas.openxmlformats.org/officeDocument/2006/relationships/revisionLog" Target="revisionLog152.xml"/><Relationship Id="rId173" Type="http://schemas.openxmlformats.org/officeDocument/2006/relationships/revisionLog" Target="revisionLog173.xml"/><Relationship Id="rId194" Type="http://schemas.openxmlformats.org/officeDocument/2006/relationships/revisionLog" Target="revisionLog194.xml"/><Relationship Id="rId208" Type="http://schemas.openxmlformats.org/officeDocument/2006/relationships/revisionLog" Target="revisionLog208.xml"/><Relationship Id="rId229" Type="http://schemas.openxmlformats.org/officeDocument/2006/relationships/revisionLog" Target="revisionLog229.xml"/><Relationship Id="rId240" Type="http://schemas.openxmlformats.org/officeDocument/2006/relationships/revisionLog" Target="revisionLog240.xml"/><Relationship Id="rId261" Type="http://schemas.openxmlformats.org/officeDocument/2006/relationships/revisionLog" Target="revisionLog9.xml"/><Relationship Id="rId282" Type="http://schemas.openxmlformats.org/officeDocument/2006/relationships/revisionLog" Target="revisionLog269.xml"/><Relationship Id="rId100" Type="http://schemas.openxmlformats.org/officeDocument/2006/relationships/revisionLog" Target="revisionLog100.xml"/><Relationship Id="rId77" Type="http://schemas.openxmlformats.org/officeDocument/2006/relationships/revisionLog" Target="revisionLog77.xml"/><Relationship Id="rId219" Type="http://schemas.openxmlformats.org/officeDocument/2006/relationships/revisionLog" Target="revisionLog219.xml"/><Relationship Id="rId98" Type="http://schemas.openxmlformats.org/officeDocument/2006/relationships/revisionLog" Target="revisionLog98.xml"/><Relationship Id="rId121" Type="http://schemas.openxmlformats.org/officeDocument/2006/relationships/revisionLog" Target="revisionLog121.xml"/><Relationship Id="rId142" Type="http://schemas.openxmlformats.org/officeDocument/2006/relationships/revisionLog" Target="revisionLog142.xml"/><Relationship Id="rId163" Type="http://schemas.openxmlformats.org/officeDocument/2006/relationships/revisionLog" Target="revisionLog163.xml"/><Relationship Id="rId184" Type="http://schemas.openxmlformats.org/officeDocument/2006/relationships/revisionLog" Target="revisionLog184.xml"/><Relationship Id="rId230" Type="http://schemas.openxmlformats.org/officeDocument/2006/relationships/revisionLog" Target="revisionLog230.xml"/><Relationship Id="rId251" Type="http://schemas.openxmlformats.org/officeDocument/2006/relationships/revisionLog" Target="revisionLog251.xml"/><Relationship Id="rId293" Type="http://schemas.openxmlformats.org/officeDocument/2006/relationships/revisionLog" Target="revisionLog21.xml"/><Relationship Id="rId272" Type="http://schemas.openxmlformats.org/officeDocument/2006/relationships/revisionLog" Target="revisionLog259.xml"/><Relationship Id="rId307" Type="http://schemas.openxmlformats.org/officeDocument/2006/relationships/revisionLog" Target="revisionLog22.xml"/><Relationship Id="rId88" Type="http://schemas.openxmlformats.org/officeDocument/2006/relationships/revisionLog" Target="revisionLog88.xml"/><Relationship Id="rId111" Type="http://schemas.openxmlformats.org/officeDocument/2006/relationships/revisionLog" Target="revisionLog111.xml"/><Relationship Id="rId132" Type="http://schemas.openxmlformats.org/officeDocument/2006/relationships/revisionLog" Target="revisionLog132.xml"/><Relationship Id="rId153" Type="http://schemas.openxmlformats.org/officeDocument/2006/relationships/revisionLog" Target="revisionLog153.xml"/><Relationship Id="rId174" Type="http://schemas.openxmlformats.org/officeDocument/2006/relationships/revisionLog" Target="revisionLog174.xml"/><Relationship Id="rId195" Type="http://schemas.openxmlformats.org/officeDocument/2006/relationships/revisionLog" Target="revisionLog195.xml"/><Relationship Id="rId209" Type="http://schemas.openxmlformats.org/officeDocument/2006/relationships/revisionLog" Target="revisionLog209.xml"/><Relationship Id="rId179" Type="http://schemas.openxmlformats.org/officeDocument/2006/relationships/revisionLog" Target="revisionLog179.xml"/><Relationship Id="rId83" Type="http://schemas.openxmlformats.org/officeDocument/2006/relationships/revisionLog" Target="revisionLog83.xml"/><Relationship Id="rId220" Type="http://schemas.openxmlformats.org/officeDocument/2006/relationships/revisionLog" Target="revisionLog220.xml"/><Relationship Id="rId241" Type="http://schemas.openxmlformats.org/officeDocument/2006/relationships/revisionLog" Target="revisionLog241.xml"/><Relationship Id="rId190" Type="http://schemas.openxmlformats.org/officeDocument/2006/relationships/revisionLog" Target="revisionLog190.xml"/><Relationship Id="rId204" Type="http://schemas.openxmlformats.org/officeDocument/2006/relationships/revisionLog" Target="revisionLog204.xml"/><Relationship Id="rId225" Type="http://schemas.openxmlformats.org/officeDocument/2006/relationships/revisionLog" Target="revisionLog225.xml"/><Relationship Id="rId246" Type="http://schemas.openxmlformats.org/officeDocument/2006/relationships/revisionLog" Target="revisionLog246.xml"/><Relationship Id="rId267" Type="http://schemas.openxmlformats.org/officeDocument/2006/relationships/revisionLog" Target="revisionLog254.xml"/><Relationship Id="rId288" Type="http://schemas.openxmlformats.org/officeDocument/2006/relationships/revisionLog" Target="revisionLog16.xml"/><Relationship Id="rId283" Type="http://schemas.openxmlformats.org/officeDocument/2006/relationships/revisionLog" Target="revisionLog270.xml"/><Relationship Id="rId262" Type="http://schemas.openxmlformats.org/officeDocument/2006/relationships/revisionLog" Target="revisionLog10.xml"/><Relationship Id="rId106" Type="http://schemas.openxmlformats.org/officeDocument/2006/relationships/revisionLog" Target="revisionLog106.xml"/><Relationship Id="rId127" Type="http://schemas.openxmlformats.org/officeDocument/2006/relationships/revisionLog" Target="revisionLog127.xml"/><Relationship Id="rId78" Type="http://schemas.openxmlformats.org/officeDocument/2006/relationships/revisionLog" Target="revisionLog78.xml"/><Relationship Id="rId99" Type="http://schemas.openxmlformats.org/officeDocument/2006/relationships/revisionLog" Target="revisionLog99.xml"/><Relationship Id="rId101" Type="http://schemas.openxmlformats.org/officeDocument/2006/relationships/revisionLog" Target="revisionLog101.xml"/><Relationship Id="rId122" Type="http://schemas.openxmlformats.org/officeDocument/2006/relationships/revisionLog" Target="revisionLog122.xml"/><Relationship Id="rId143" Type="http://schemas.openxmlformats.org/officeDocument/2006/relationships/revisionLog" Target="revisionLog143.xml"/><Relationship Id="rId164" Type="http://schemas.openxmlformats.org/officeDocument/2006/relationships/revisionLog" Target="revisionLog164.xml"/><Relationship Id="rId185" Type="http://schemas.openxmlformats.org/officeDocument/2006/relationships/revisionLog" Target="revisionLog185.xml"/><Relationship Id="rId169" Type="http://schemas.openxmlformats.org/officeDocument/2006/relationships/revisionLog" Target="revisionLog169.xml"/><Relationship Id="rId148" Type="http://schemas.openxmlformats.org/officeDocument/2006/relationships/revisionLog" Target="revisionLog148.xml"/><Relationship Id="rId94" Type="http://schemas.openxmlformats.org/officeDocument/2006/relationships/revisionLog" Target="revisionLog94.xml"/><Relationship Id="rId73" Type="http://schemas.openxmlformats.org/officeDocument/2006/relationships/revisionLog" Target="revisionLog73.xml"/><Relationship Id="rId210" Type="http://schemas.openxmlformats.org/officeDocument/2006/relationships/revisionLog" Target="revisionLog210.xml"/><Relationship Id="rId236" Type="http://schemas.openxmlformats.org/officeDocument/2006/relationships/revisionLog" Target="revisionLog236.xml"/><Relationship Id="rId215" Type="http://schemas.openxmlformats.org/officeDocument/2006/relationships/revisionLog" Target="revisionLog215.xml"/><Relationship Id="rId180" Type="http://schemas.openxmlformats.org/officeDocument/2006/relationships/revisionLog" Target="revisionLog180.xml"/><Relationship Id="rId257" Type="http://schemas.openxmlformats.org/officeDocument/2006/relationships/revisionLog" Target="revisionLog5.xml"/><Relationship Id="rId278" Type="http://schemas.openxmlformats.org/officeDocument/2006/relationships/revisionLog" Target="revisionLog265.xml"/><Relationship Id="rId294" Type="http://schemas.openxmlformats.org/officeDocument/2006/relationships/revisionLog" Target="revisionLog273.xml"/><Relationship Id="rId231" Type="http://schemas.openxmlformats.org/officeDocument/2006/relationships/revisionLog" Target="revisionLog231.xml"/><Relationship Id="rId252" Type="http://schemas.openxmlformats.org/officeDocument/2006/relationships/revisionLog" Target="revisionLog252.xml"/><Relationship Id="rId273" Type="http://schemas.openxmlformats.org/officeDocument/2006/relationships/revisionLog" Target="revisionLog260.xml"/><Relationship Id="rId308" Type="http://schemas.openxmlformats.org/officeDocument/2006/relationships/revisionLog" Target="revisionLog23.xml"/><Relationship Id="rId175" Type="http://schemas.openxmlformats.org/officeDocument/2006/relationships/revisionLog" Target="revisionLog175.xml"/><Relationship Id="rId154" Type="http://schemas.openxmlformats.org/officeDocument/2006/relationships/revisionLog" Target="revisionLog154.xml"/><Relationship Id="rId89" Type="http://schemas.openxmlformats.org/officeDocument/2006/relationships/revisionLog" Target="revisionLog89.xml"/><Relationship Id="rId112" Type="http://schemas.openxmlformats.org/officeDocument/2006/relationships/revisionLog" Target="revisionLog112.xml"/><Relationship Id="rId133" Type="http://schemas.openxmlformats.org/officeDocument/2006/relationships/revisionLog" Target="revisionLog133.xml"/><Relationship Id="rId196" Type="http://schemas.openxmlformats.org/officeDocument/2006/relationships/revisionLog" Target="revisionLog196.xml"/><Relationship Id="rId200" Type="http://schemas.openxmlformats.org/officeDocument/2006/relationships/revisionLog" Target="revisionLog200.xml"/><Relationship Id="rId284" Type="http://schemas.openxmlformats.org/officeDocument/2006/relationships/revisionLog" Target="revisionLog271.xml"/><Relationship Id="rId221" Type="http://schemas.openxmlformats.org/officeDocument/2006/relationships/revisionLog" Target="revisionLog221.xml"/><Relationship Id="rId242" Type="http://schemas.openxmlformats.org/officeDocument/2006/relationships/revisionLog" Target="revisionLog242.xml"/><Relationship Id="rId263" Type="http://schemas.openxmlformats.org/officeDocument/2006/relationships/revisionLog" Target="revisionLog11.xml"/><Relationship Id="rId144" Type="http://schemas.openxmlformats.org/officeDocument/2006/relationships/revisionLog" Target="revisionLog144.xml"/><Relationship Id="rId123" Type="http://schemas.openxmlformats.org/officeDocument/2006/relationships/revisionLog" Target="revisionLog123.xml"/><Relationship Id="rId79" Type="http://schemas.openxmlformats.org/officeDocument/2006/relationships/revisionLog" Target="revisionLog79.xml"/><Relationship Id="rId102" Type="http://schemas.openxmlformats.org/officeDocument/2006/relationships/revisionLog" Target="revisionLog102.xml"/><Relationship Id="rId90" Type="http://schemas.openxmlformats.org/officeDocument/2006/relationships/revisionLog" Target="revisionLog90.xml"/><Relationship Id="rId165" Type="http://schemas.openxmlformats.org/officeDocument/2006/relationships/revisionLog" Target="revisionLog165.xml"/><Relationship Id="rId186" Type="http://schemas.openxmlformats.org/officeDocument/2006/relationships/revisionLog" Target="revisionLog186.xml"/><Relationship Id="rId211" Type="http://schemas.openxmlformats.org/officeDocument/2006/relationships/revisionLog" Target="revisionLog211.xml"/><Relationship Id="rId232" Type="http://schemas.openxmlformats.org/officeDocument/2006/relationships/revisionLog" Target="revisionLog232.xml"/><Relationship Id="rId253" Type="http://schemas.openxmlformats.org/officeDocument/2006/relationships/revisionLog" Target="revisionLog1.xml"/><Relationship Id="rId274" Type="http://schemas.openxmlformats.org/officeDocument/2006/relationships/revisionLog" Target="revisionLog261.xml"/><Relationship Id="rId295" Type="http://schemas.openxmlformats.org/officeDocument/2006/relationships/revisionLog" Target="revisionLog274.xml"/><Relationship Id="rId134" Type="http://schemas.openxmlformats.org/officeDocument/2006/relationships/revisionLog" Target="revisionLog134.xml"/><Relationship Id="rId113" Type="http://schemas.openxmlformats.org/officeDocument/2006/relationships/revisionLog" Target="revisionLog113.xml"/><Relationship Id="rId80" Type="http://schemas.openxmlformats.org/officeDocument/2006/relationships/revisionLog" Target="revisionLog80.xml"/><Relationship Id="rId155" Type="http://schemas.openxmlformats.org/officeDocument/2006/relationships/revisionLog" Target="revisionLog155.xml"/><Relationship Id="rId176" Type="http://schemas.openxmlformats.org/officeDocument/2006/relationships/revisionLog" Target="revisionLog176.xml"/><Relationship Id="rId197" Type="http://schemas.openxmlformats.org/officeDocument/2006/relationships/revisionLog" Target="revisionLog197.xml"/><Relationship Id="rId201" Type="http://schemas.openxmlformats.org/officeDocument/2006/relationships/revisionLog" Target="revisionLog201.xml"/><Relationship Id="rId222" Type="http://schemas.openxmlformats.org/officeDocument/2006/relationships/revisionLog" Target="revisionLog222.xml"/><Relationship Id="rId243" Type="http://schemas.openxmlformats.org/officeDocument/2006/relationships/revisionLog" Target="revisionLog243.xml"/><Relationship Id="rId264" Type="http://schemas.openxmlformats.org/officeDocument/2006/relationships/revisionLog" Target="revisionLog12.xml"/><Relationship Id="rId285" Type="http://schemas.openxmlformats.org/officeDocument/2006/relationships/revisionLog" Target="revisionLog272.xml"/><Relationship Id="rId124" Type="http://schemas.openxmlformats.org/officeDocument/2006/relationships/revisionLog" Target="revisionLog124.xml"/><Relationship Id="rId103" Type="http://schemas.openxmlformats.org/officeDocument/2006/relationships/revisionLog" Target="revisionLog103.xml"/><Relationship Id="rId187" Type="http://schemas.openxmlformats.org/officeDocument/2006/relationships/revisionLog" Target="revisionLog187.xml"/><Relationship Id="rId91" Type="http://schemas.openxmlformats.org/officeDocument/2006/relationships/revisionLog" Target="revisionLog91.xml"/><Relationship Id="rId145" Type="http://schemas.openxmlformats.org/officeDocument/2006/relationships/revisionLog" Target="revisionLog145.xml"/><Relationship Id="rId166" Type="http://schemas.openxmlformats.org/officeDocument/2006/relationships/revisionLog" Target="revisionLog166.xml"/><Relationship Id="rId233" Type="http://schemas.openxmlformats.org/officeDocument/2006/relationships/revisionLog" Target="revisionLog233.xml"/><Relationship Id="rId212" Type="http://schemas.openxmlformats.org/officeDocument/2006/relationships/revisionLog" Target="revisionLog212.xml"/><Relationship Id="rId254" Type="http://schemas.openxmlformats.org/officeDocument/2006/relationships/revisionLog" Target="revisionLog2.xml"/><Relationship Id="rId300" Type="http://schemas.openxmlformats.org/officeDocument/2006/relationships/revisionLog" Target="revisionLog279.xml"/><Relationship Id="rId296" Type="http://schemas.openxmlformats.org/officeDocument/2006/relationships/revisionLog" Target="revisionLog275.xml"/><Relationship Id="rId114" Type="http://schemas.openxmlformats.org/officeDocument/2006/relationships/revisionLog" Target="revisionLog114.xml"/><Relationship Id="rId275" Type="http://schemas.openxmlformats.org/officeDocument/2006/relationships/revisionLog" Target="revisionLog262.xml"/><Relationship Id="rId198" Type="http://schemas.openxmlformats.org/officeDocument/2006/relationships/revisionLog" Target="revisionLog198.xml"/><Relationship Id="rId81" Type="http://schemas.openxmlformats.org/officeDocument/2006/relationships/revisionLog" Target="revisionLog81.xml"/><Relationship Id="rId135" Type="http://schemas.openxmlformats.org/officeDocument/2006/relationships/revisionLog" Target="revisionLog135.xml"/><Relationship Id="rId156" Type="http://schemas.openxmlformats.org/officeDocument/2006/relationships/revisionLog" Target="revisionLog156.xml"/><Relationship Id="rId177" Type="http://schemas.openxmlformats.org/officeDocument/2006/relationships/revisionLog" Target="revisionLog177.xml"/><Relationship Id="rId202" Type="http://schemas.openxmlformats.org/officeDocument/2006/relationships/revisionLog" Target="revisionLog202.xml"/><Relationship Id="rId223" Type="http://schemas.openxmlformats.org/officeDocument/2006/relationships/revisionLog" Target="revisionLog223.xml"/><Relationship Id="rId244" Type="http://schemas.openxmlformats.org/officeDocument/2006/relationships/revisionLog" Target="revisionLog244.xml"/><Relationship Id="rId265" Type="http://schemas.openxmlformats.org/officeDocument/2006/relationships/revisionLog" Target="revisionLog13.xml"/><Relationship Id="rId286" Type="http://schemas.openxmlformats.org/officeDocument/2006/relationships/revisionLog" Target="revisionLog14.xml"/><Relationship Id="rId188" Type="http://schemas.openxmlformats.org/officeDocument/2006/relationships/revisionLog" Target="revisionLog188.xml"/><Relationship Id="rId104" Type="http://schemas.openxmlformats.org/officeDocument/2006/relationships/revisionLog" Target="revisionLog104.xml"/><Relationship Id="rId125" Type="http://schemas.openxmlformats.org/officeDocument/2006/relationships/revisionLog" Target="revisionLog125.xml"/><Relationship Id="rId146" Type="http://schemas.openxmlformats.org/officeDocument/2006/relationships/revisionLog" Target="revisionLog146.xml"/><Relationship Id="rId167" Type="http://schemas.openxmlformats.org/officeDocument/2006/relationships/revisionLog" Target="revisionLog167.xml"/><Relationship Id="rId234" Type="http://schemas.openxmlformats.org/officeDocument/2006/relationships/revisionLog" Target="revisionLog234.xml"/><Relationship Id="rId92" Type="http://schemas.openxmlformats.org/officeDocument/2006/relationships/revisionLog" Target="revisionLog92.xml"/><Relationship Id="rId213" Type="http://schemas.openxmlformats.org/officeDocument/2006/relationships/revisionLog" Target="revisionLog213.xml"/><Relationship Id="rId297" Type="http://schemas.openxmlformats.org/officeDocument/2006/relationships/revisionLog" Target="revisionLog276.xml"/><Relationship Id="rId255" Type="http://schemas.openxmlformats.org/officeDocument/2006/relationships/revisionLog" Target="revisionLog3.xml"/><Relationship Id="rId276" Type="http://schemas.openxmlformats.org/officeDocument/2006/relationships/revisionLog" Target="revisionLog263.xml"/><Relationship Id="rId301" Type="http://schemas.openxmlformats.org/officeDocument/2006/relationships/revisionLog" Target="revisionLog280.xml"/><Relationship Id="rId115" Type="http://schemas.openxmlformats.org/officeDocument/2006/relationships/revisionLog" Target="revisionLog115.xml"/><Relationship Id="rId136" Type="http://schemas.openxmlformats.org/officeDocument/2006/relationships/revisionLog" Target="revisionLog136.xml"/><Relationship Id="rId157" Type="http://schemas.openxmlformats.org/officeDocument/2006/relationships/revisionLog" Target="revisionLog157.xml"/><Relationship Id="rId178" Type="http://schemas.openxmlformats.org/officeDocument/2006/relationships/revisionLog" Target="revisionLog178.xml"/><Relationship Id="rId203" Type="http://schemas.openxmlformats.org/officeDocument/2006/relationships/revisionLog" Target="revisionLog203.xml"/><Relationship Id="rId82" Type="http://schemas.openxmlformats.org/officeDocument/2006/relationships/revisionLog" Target="revisionLog82.xml"/><Relationship Id="rId199" Type="http://schemas.openxmlformats.org/officeDocument/2006/relationships/revisionLog" Target="revisionLog199.xml"/><Relationship Id="rId266" Type="http://schemas.openxmlformats.org/officeDocument/2006/relationships/revisionLog" Target="revisionLog253.xml"/><Relationship Id="rId224" Type="http://schemas.openxmlformats.org/officeDocument/2006/relationships/revisionLog" Target="revisionLog224.xml"/><Relationship Id="rId245" Type="http://schemas.openxmlformats.org/officeDocument/2006/relationships/revisionLog" Target="revisionLog245.xml"/><Relationship Id="rId287" Type="http://schemas.openxmlformats.org/officeDocument/2006/relationships/revisionLog" Target="revisionLog15.xml"/><Relationship Id="rId168" Type="http://schemas.openxmlformats.org/officeDocument/2006/relationships/revisionLog" Target="revisionLog168.xml"/><Relationship Id="rId105" Type="http://schemas.openxmlformats.org/officeDocument/2006/relationships/revisionLog" Target="revisionLog105.xml"/><Relationship Id="rId126" Type="http://schemas.openxmlformats.org/officeDocument/2006/relationships/revisionLog" Target="revisionLog126.xml"/><Relationship Id="rId147" Type="http://schemas.openxmlformats.org/officeDocument/2006/relationships/revisionLog" Target="revisionLog147.xml"/><Relationship Id="rId189" Type="http://schemas.openxmlformats.org/officeDocument/2006/relationships/revisionLog" Target="revisionLog189.xml"/><Relationship Id="rId93" Type="http://schemas.openxmlformats.org/officeDocument/2006/relationships/revisionLog" Target="revisionLog93.xml"/><Relationship Id="rId235" Type="http://schemas.openxmlformats.org/officeDocument/2006/relationships/revisionLog" Target="revisionLog235.xml"/><Relationship Id="rId214" Type="http://schemas.openxmlformats.org/officeDocument/2006/relationships/revisionLog" Target="revisionLog214.xml"/><Relationship Id="rId256" Type="http://schemas.openxmlformats.org/officeDocument/2006/relationships/revisionLog" Target="revisionLog4.xml"/><Relationship Id="rId277" Type="http://schemas.openxmlformats.org/officeDocument/2006/relationships/revisionLog" Target="revisionLog264.xml"/><Relationship Id="rId298" Type="http://schemas.openxmlformats.org/officeDocument/2006/relationships/revisionLog" Target="revisionLog277.xml"/><Relationship Id="rId116" Type="http://schemas.openxmlformats.org/officeDocument/2006/relationships/revisionLog" Target="revisionLog116.xml"/><Relationship Id="rId137" Type="http://schemas.openxmlformats.org/officeDocument/2006/relationships/revisionLog" Target="revisionLog137.xml"/><Relationship Id="rId158" Type="http://schemas.openxmlformats.org/officeDocument/2006/relationships/revisionLog" Target="revisionLog158.xml"/><Relationship Id="rId302" Type="http://schemas.openxmlformats.org/officeDocument/2006/relationships/revisionLog" Target="revisionLog28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3604882F-7226-439C-8F3B-417EBCB5A06E}" diskRevisions="1" revisionId="3384" version="2">
  <header guid="{48320FF0-F649-4B32-8EA5-28732092283C}" dateTime="2018-07-09T14:21:43" maxSheetId="2" userName="cristian.airinei" r:id="rId73" minRId="676" maxRId="703">
    <sheetIdMap count="1">
      <sheetId val="1"/>
    </sheetIdMap>
  </header>
  <header guid="{14C1B9F3-AD51-4B82-B1FB-5697C349E784}" dateTime="2018-07-09T18:11:53" maxSheetId="2" userName="maria.petre" r:id="rId74">
    <sheetIdMap count="1">
      <sheetId val="1"/>
    </sheetIdMap>
  </header>
  <header guid="{B26ECF0C-7370-4900-9B29-7925D56F2E2A}" dateTime="2018-07-10T14:52:43" maxSheetId="2" userName="stefan.dragan" r:id="rId75" minRId="708" maxRId="711">
    <sheetIdMap count="1">
      <sheetId val="1"/>
    </sheetIdMap>
  </header>
  <header guid="{C6EE655C-8660-4E8B-8832-FC6630227B57}" dateTime="2018-07-10T15:19:30" maxSheetId="2" userName="stefan.dragan" r:id="rId76" minRId="714" maxRId="723">
    <sheetIdMap count="1">
      <sheetId val="1"/>
    </sheetIdMap>
  </header>
  <header guid="{0C1A6751-457D-4FF9-A5DF-0E9E50F9F9A2}" dateTime="2018-07-10T15:32:06" maxSheetId="2" userName="stefan.dragan" r:id="rId77" minRId="726" maxRId="742">
    <sheetIdMap count="1">
      <sheetId val="1"/>
    </sheetIdMap>
  </header>
  <header guid="{D52E87C9-23FE-48BA-81A2-7EFCEC38D0FB}" dateTime="2018-07-10T15:37:46" maxSheetId="2" userName="stefan.dragan" r:id="rId78" minRId="743" maxRId="744">
    <sheetIdMap count="1">
      <sheetId val="1"/>
    </sheetIdMap>
  </header>
  <header guid="{37512F21-CCCC-4DE8-8A4C-9D057FD7D9D0}" dateTime="2018-07-10T15:38:28" maxSheetId="2" userName="stefan.dragan" r:id="rId79">
    <sheetIdMap count="1">
      <sheetId val="1"/>
    </sheetIdMap>
  </header>
  <header guid="{16339495-539C-40D6-BDA4-4656C6E314E3}" dateTime="2018-07-10T16:29:44" maxSheetId="2" userName="mihaela.nicolae" r:id="rId80" minRId="749" maxRId="750">
    <sheetIdMap count="1">
      <sheetId val="1"/>
    </sheetIdMap>
  </header>
  <header guid="{D9FD0437-EB3B-4206-AA11-CF8B1C0B2DE6}" dateTime="2018-07-10T16:30:24" maxSheetId="2" userName="mihaela.nicolae" r:id="rId81" minRId="753">
    <sheetIdMap count="1">
      <sheetId val="1"/>
    </sheetIdMap>
  </header>
  <header guid="{70A48D62-94F8-4932-B84D-0379BA52EF2B}" dateTime="2018-07-10T16:31:25" maxSheetId="2" userName="mihaela.nicolae" r:id="rId82" minRId="756" maxRId="760">
    <sheetIdMap count="1">
      <sheetId val="1"/>
    </sheetIdMap>
  </header>
  <header guid="{A89D70B6-2F5D-4BEB-B3E9-4B1C9F3EEDDE}" dateTime="2018-07-10T16:32:24" maxSheetId="2" userName="mihaela.nicolae" r:id="rId83" minRId="761">
    <sheetIdMap count="1">
      <sheetId val="1"/>
    </sheetIdMap>
  </header>
  <header guid="{F45E2933-4836-490C-8E8C-0727DB06E7FB}" dateTime="2018-07-10T16:35:31" maxSheetId="2" userName="mihaela.nicolae" r:id="rId84" minRId="762">
    <sheetIdMap count="1">
      <sheetId val="1"/>
    </sheetIdMap>
  </header>
  <header guid="{D8AC899B-802E-410E-B81D-DE66C7EE4B90}" dateTime="2018-07-10T16:37:44" maxSheetId="2" userName="mihaela.nicolae" r:id="rId85" minRId="765">
    <sheetIdMap count="1">
      <sheetId val="1"/>
    </sheetIdMap>
  </header>
  <header guid="{B6E99E51-1F15-4B1E-9339-BBE4BAF3905E}" dateTime="2018-07-10T16:45:06" maxSheetId="2" userName="mihaela.nicolae" r:id="rId86" minRId="768" maxRId="787">
    <sheetIdMap count="1">
      <sheetId val="1"/>
    </sheetIdMap>
  </header>
  <header guid="{EC94BA5F-543A-40AA-A445-9A122266C42A}" dateTime="2018-07-10T16:49:13" maxSheetId="2" userName="mihaela.nicolae" r:id="rId87" minRId="788" maxRId="789">
    <sheetIdMap count="1">
      <sheetId val="1"/>
    </sheetIdMap>
  </header>
  <header guid="{697ED760-68A6-42C6-B4B6-EF7AC13EE836}" dateTime="2018-07-10T16:51:25" maxSheetId="2" userName="mihaela.nicolae" r:id="rId88" minRId="790">
    <sheetIdMap count="1">
      <sheetId val="1"/>
    </sheetIdMap>
  </header>
  <header guid="{E360B87E-0463-425A-A1F1-6E90EE58E017}" dateTime="2018-07-10T16:51:44" maxSheetId="2" userName="mihaela.nicolae" r:id="rId89">
    <sheetIdMap count="1">
      <sheetId val="1"/>
    </sheetIdMap>
  </header>
  <header guid="{6199DA7C-AF09-4A83-88CA-2AB4DE9B2485}" dateTime="2018-07-11T14:06:31" maxSheetId="2" userName="ana.ionescu" r:id="rId90" minRId="793" maxRId="802">
    <sheetIdMap count="1">
      <sheetId val="1"/>
    </sheetIdMap>
  </header>
  <header guid="{BD793585-2B60-4694-88B3-201235CD268B}" dateTime="2018-07-11T15:23:31" maxSheetId="2" userName="elisabeta.trifan" r:id="rId91" minRId="805" maxRId="811">
    <sheetIdMap count="1">
      <sheetId val="1"/>
    </sheetIdMap>
  </header>
  <header guid="{6755018A-DCBB-46FB-926C-E4984DA5E798}" dateTime="2018-07-11T15:24:08" maxSheetId="2" userName="elisabeta.trifan" r:id="rId92" minRId="814">
    <sheetIdMap count="1">
      <sheetId val="1"/>
    </sheetIdMap>
  </header>
  <header guid="{61495FA1-E745-439C-A3E5-4DE616A02B52}" dateTime="2018-07-11T15:24:17" maxSheetId="2" userName="elisabeta.trifan" r:id="rId93" minRId="815">
    <sheetIdMap count="1">
      <sheetId val="1"/>
    </sheetIdMap>
  </header>
  <header guid="{9588B1EC-B641-4AE4-A319-D292E7F89131}" dateTime="2018-07-11T15:24:23" maxSheetId="2" userName="elisabeta.trifan" r:id="rId94">
    <sheetIdMap count="1">
      <sheetId val="1"/>
    </sheetIdMap>
  </header>
  <header guid="{4CD491D9-3B1B-4264-94BB-0589B844F2F2}" dateTime="2018-07-11T15:25:39" maxSheetId="2" userName="elisabeta.trifan" r:id="rId95" minRId="818">
    <sheetIdMap count="1">
      <sheetId val="1"/>
    </sheetIdMap>
  </header>
  <header guid="{640338D3-5A32-4897-901B-7C6A83701A8F}" dateTime="2018-07-11T15:26:02" maxSheetId="2" userName="elisabeta.trifan" r:id="rId96" minRId="819">
    <sheetIdMap count="1">
      <sheetId val="1"/>
    </sheetIdMap>
  </header>
  <header guid="{DC26E45E-EED6-419D-8B64-0E94F65B0ED3}" dateTime="2018-07-11T15:26:16" maxSheetId="2" userName="elisabeta.trifan" r:id="rId97">
    <sheetIdMap count="1">
      <sheetId val="1"/>
    </sheetIdMap>
  </header>
  <header guid="{4309E24E-811C-4EA0-9288-925852D55F05}" dateTime="2018-07-11T15:26:30" maxSheetId="2" userName="elisabeta.trifan" r:id="rId98" minRId="822">
    <sheetIdMap count="1">
      <sheetId val="1"/>
    </sheetIdMap>
  </header>
  <header guid="{0C429AAF-C0FF-49BE-A284-FD195C42597D}" dateTime="2018-07-11T15:27:05" maxSheetId="2" userName="elisabeta.trifan" r:id="rId99" minRId="823">
    <sheetIdMap count="1">
      <sheetId val="1"/>
    </sheetIdMap>
  </header>
  <header guid="{59D1C64C-8768-41EF-8CC2-6DD905179BB8}" dateTime="2018-07-11T15:27:21" maxSheetId="2" userName="elisabeta.trifan" r:id="rId100" minRId="824" maxRId="825">
    <sheetIdMap count="1">
      <sheetId val="1"/>
    </sheetIdMap>
  </header>
  <header guid="{762A6A27-21F6-4CE2-B43E-79BFD4C82C89}" dateTime="2018-07-11T15:30:15" maxSheetId="2" userName="elisabeta.trifan" r:id="rId101" minRId="826" maxRId="831">
    <sheetIdMap count="1">
      <sheetId val="1"/>
    </sheetIdMap>
  </header>
  <header guid="{AE4AC976-9ACA-4423-9E97-61291F2B7EB5}" dateTime="2018-07-11T15:32:18" maxSheetId="2" userName="elisabeta.trifan" r:id="rId102" minRId="832" maxRId="836">
    <sheetIdMap count="1">
      <sheetId val="1"/>
    </sheetIdMap>
  </header>
  <header guid="{FD540C58-C02D-413B-9007-ED5AAE24CE74}" dateTime="2018-07-11T15:32:33" maxSheetId="2" userName="elisabeta.trifan" r:id="rId103" minRId="837" maxRId="840">
    <sheetIdMap count="1">
      <sheetId val="1"/>
    </sheetIdMap>
  </header>
  <header guid="{D296FAFD-C559-45E5-9369-FE96BD03E6A5}" dateTime="2018-07-11T17:59:02" maxSheetId="2" userName="daniela.voicu" r:id="rId104" minRId="841" maxRId="842">
    <sheetIdMap count="1">
      <sheetId val="1"/>
    </sheetIdMap>
  </header>
  <header guid="{6D47476B-8585-41D9-B745-0347B823AC47}" dateTime="2018-07-11T17:59:33" maxSheetId="2" userName="daniela.voicu" r:id="rId105" minRId="845" maxRId="846">
    <sheetIdMap count="1">
      <sheetId val="1"/>
    </sheetIdMap>
  </header>
  <header guid="{D678B58F-C015-47E2-B4E4-171F22A8D7B2}" dateTime="2018-07-11T18:01:29" maxSheetId="2" userName="daniela.voicu" r:id="rId106" minRId="849" maxRId="854">
    <sheetIdMap count="1">
      <sheetId val="1"/>
    </sheetIdMap>
  </header>
  <header guid="{8F3C133C-F9CB-4013-8EF9-78288EAFFB6E}" dateTime="2018-07-11T18:10:19" maxSheetId="2" userName="daniela.voicu" r:id="rId107" minRId="855" maxRId="862">
    <sheetIdMap count="1">
      <sheetId val="1"/>
    </sheetIdMap>
  </header>
  <header guid="{B14AFA1D-700B-4513-9C9F-52C5D0271644}" dateTime="2018-07-11T18:15:23" maxSheetId="2" userName="daniela.voicu" r:id="rId108" minRId="865" maxRId="867">
    <sheetIdMap count="1">
      <sheetId val="1"/>
    </sheetIdMap>
  </header>
  <header guid="{62C509F9-C903-4BB4-AF0E-D516C3C915EA}" dateTime="2018-07-11T18:16:06" maxSheetId="2" userName="cristian.airinei" r:id="rId109" minRId="868" maxRId="876">
    <sheetIdMap count="1">
      <sheetId val="1"/>
    </sheetIdMap>
  </header>
  <header guid="{8D14679B-AAC2-42DC-8795-3EC7ED3E1808}" dateTime="2018-07-11T18:20:22" maxSheetId="2" userName="daniela.voicu" r:id="rId110" minRId="879" maxRId="881">
    <sheetIdMap count="1">
      <sheetId val="1"/>
    </sheetIdMap>
  </header>
  <header guid="{1A449410-34B6-4970-A976-DDAFD99D1D02}" dateTime="2018-07-11T18:22:53" maxSheetId="2" userName="daniela.voicu" r:id="rId111" minRId="882" maxRId="883">
    <sheetIdMap count="1">
      <sheetId val="1"/>
    </sheetIdMap>
  </header>
  <header guid="{D72BB7A1-2DA0-4C56-909A-974857A148F4}" dateTime="2018-07-12T10:07:56" maxSheetId="2" userName="elisabeta.trifan" r:id="rId112" minRId="884" maxRId="885">
    <sheetIdMap count="1">
      <sheetId val="1"/>
    </sheetIdMap>
  </header>
  <header guid="{A2196A3E-2B45-4C70-9133-1995879F9A66}" dateTime="2018-07-12T10:10:14" maxSheetId="2" userName="elisabeta.trifan" r:id="rId113" minRId="888" maxRId="889">
    <sheetIdMap count="1">
      <sheetId val="1"/>
    </sheetIdMap>
  </header>
  <header guid="{5723A62E-C142-4C8A-9381-DB9272F44561}" dateTime="2018-07-12T10:10:24" maxSheetId="2" userName="mihaela.nicolae" r:id="rId114" minRId="890" maxRId="894">
    <sheetIdMap count="1">
      <sheetId val="1"/>
    </sheetIdMap>
  </header>
  <header guid="{2DA053D9-5A9D-46AE-BA79-DAAB989631F3}" dateTime="2018-07-12T10:13:53" maxSheetId="2" userName="elisabeta.trifan" r:id="rId115" minRId="897" maxRId="1058">
    <sheetIdMap count="1">
      <sheetId val="1"/>
    </sheetIdMap>
  </header>
  <header guid="{A9BFFDC7-7123-4B5F-B3C9-B1E74A64855A}" dateTime="2018-07-12T10:23:32" maxSheetId="2" userName="elisabeta.trifan" r:id="rId116" minRId="1061" maxRId="1062">
    <sheetIdMap count="1">
      <sheetId val="1"/>
    </sheetIdMap>
  </header>
  <header guid="{2DDE7BF9-9AE5-4121-9818-BA9B185FE8A5}" dateTime="2018-07-12T10:25:00" maxSheetId="2" userName="elisabeta.trifan" r:id="rId117" minRId="1063">
    <sheetIdMap count="1">
      <sheetId val="1"/>
    </sheetIdMap>
  </header>
  <header guid="{D38EAF49-0193-4422-BABD-8A2AF6AC980E}" dateTime="2018-07-12T10:26:05" maxSheetId="2" userName="elisabeta.trifan" r:id="rId118" minRId="1064">
    <sheetIdMap count="1">
      <sheetId val="1"/>
    </sheetIdMap>
  </header>
  <header guid="{559FE1AB-3E91-42EC-9F15-99CF9A260740}" dateTime="2018-07-12T10:41:36" maxSheetId="2" userName="raluca.georgescu" r:id="rId119" minRId="1065" maxRId="1070">
    <sheetIdMap count="1">
      <sheetId val="1"/>
    </sheetIdMap>
  </header>
  <header guid="{53226AD7-6F5D-4876-AD86-E64E30C9D3DA}" dateTime="2018-07-12T11:02:56" maxSheetId="2" userName="raluca.georgescu" r:id="rId120" minRId="1073" maxRId="1095">
    <sheetIdMap count="1">
      <sheetId val="1"/>
    </sheetIdMap>
  </header>
  <header guid="{64643838-1A43-42D6-BAF4-F572F19CD4EF}" dateTime="2018-07-12T11:35:52" maxSheetId="2" userName="gabriela.clabescu" r:id="rId121" minRId="1098" maxRId="1115">
    <sheetIdMap count="1">
      <sheetId val="1"/>
    </sheetIdMap>
  </header>
  <header guid="{CA88FCD5-6F07-4396-9260-71B6024CEE64}" dateTime="2018-07-12T11:53:48" maxSheetId="2" userName="gabriela.clabescu" r:id="rId122" minRId="1118" maxRId="1125">
    <sheetIdMap count="1">
      <sheetId val="1"/>
    </sheetIdMap>
  </header>
  <header guid="{CC468FFE-F600-4040-AF2E-6E7B3D2168D3}" dateTime="2018-07-12T13:55:15" maxSheetId="2" userName="maria.petre" r:id="rId123" minRId="1126" maxRId="1133">
    <sheetIdMap count="1">
      <sheetId val="1"/>
    </sheetIdMap>
  </header>
  <header guid="{81344964-B1D0-49E8-9E8B-ED2D3F2A5138}" dateTime="2018-07-12T13:56:15" maxSheetId="2" userName="maria.petre" r:id="rId124" minRId="1136" maxRId="1158">
    <sheetIdMap count="1">
      <sheetId val="1"/>
    </sheetIdMap>
  </header>
  <header guid="{F22F6154-67A6-4D82-85CA-A49AFCB215AA}" dateTime="2018-07-12T14:18:37" maxSheetId="2" userName="sorin.deca" r:id="rId125" minRId="1159" maxRId="1182">
    <sheetIdMap count="1">
      <sheetId val="1"/>
    </sheetIdMap>
  </header>
  <header guid="{7E49EE02-EF60-4ACF-9926-9A5A44124A9A}" dateTime="2018-07-12T14:38:11" maxSheetId="2" userName="sorin.deca" r:id="rId126" minRId="1185" maxRId="1189">
    <sheetIdMap count="1">
      <sheetId val="1"/>
    </sheetIdMap>
  </header>
  <header guid="{6548863B-47C6-4648-99CB-5A20B658E0D5}" dateTime="2018-07-12T15:06:25" maxSheetId="2" userName="sorin.deca" r:id="rId127" minRId="1190" maxRId="1209">
    <sheetIdMap count="1">
      <sheetId val="1"/>
    </sheetIdMap>
  </header>
  <header guid="{4ACB4615-A54E-4626-A710-08D5301609D2}" dateTime="2018-07-12T16:18:46" maxSheetId="2" userName="cristian.airinei" r:id="rId128" minRId="1210" maxRId="1216">
    <sheetIdMap count="1">
      <sheetId val="1"/>
    </sheetIdMap>
  </header>
  <header guid="{34BF9E76-BD51-4313-8411-D517831C81AA}" dateTime="2018-07-12T17:13:45" maxSheetId="2" userName="maria.petre" r:id="rId129" minRId="1219">
    <sheetIdMap count="1">
      <sheetId val="1"/>
    </sheetIdMap>
  </header>
  <header guid="{E7643D82-1F01-46D6-A94D-FB3CE873E631}" dateTime="2018-07-12T17:16:53" maxSheetId="2" userName="maria.petre" r:id="rId130" minRId="1222" maxRId="1233">
    <sheetIdMap count="1">
      <sheetId val="1"/>
    </sheetIdMap>
  </header>
  <header guid="{18E38251-E1D9-41D7-8733-A73857E6FA31}" dateTime="2018-07-12T17:22:27" maxSheetId="2" userName="maria.petre" r:id="rId131" minRId="1236" maxRId="1241">
    <sheetIdMap count="1">
      <sheetId val="1"/>
    </sheetIdMap>
  </header>
  <header guid="{400E5768-2F37-43C4-962D-4A89F6BF9212}" dateTime="2018-07-12T17:22:46" maxSheetId="2" userName="maria.petre" r:id="rId132" minRId="1244">
    <sheetIdMap count="1">
      <sheetId val="1"/>
    </sheetIdMap>
  </header>
  <header guid="{B4D6D053-2D88-44D6-A313-06529B93EC5E}" dateTime="2018-07-12T17:29:00" maxSheetId="2" userName="maria.petre" r:id="rId133" minRId="1245" maxRId="1252">
    <sheetIdMap count="1">
      <sheetId val="1"/>
    </sheetIdMap>
  </header>
  <header guid="{EEDF32DA-A295-440C-BCDF-7E2CCCE7E6E3}" dateTime="2018-07-12T17:55:48" maxSheetId="2" userName="cristian.airinei" r:id="rId134" minRId="1255" maxRId="1256">
    <sheetIdMap count="1">
      <sheetId val="1"/>
    </sheetIdMap>
  </header>
  <header guid="{860A168A-A366-4EE8-A17C-062FC8B6FB3C}" dateTime="2018-07-13T09:24:00" maxSheetId="2" userName="daniela.voicu" r:id="rId135" minRId="1259" maxRId="1262">
    <sheetIdMap count="1">
      <sheetId val="1"/>
    </sheetIdMap>
  </header>
  <header guid="{F9517554-690E-49F0-A9F4-F9A8034C9155}" dateTime="2018-07-13T09:28:22" maxSheetId="2" userName="daniela.voicu" r:id="rId136" minRId="1265" maxRId="1271">
    <sheetIdMap count="1">
      <sheetId val="1"/>
    </sheetIdMap>
  </header>
  <header guid="{26093957-DD73-4070-9EC4-7FB5946A2AEE}" dateTime="2018-07-13T09:28:54" maxSheetId="2" userName="daniela.voicu" r:id="rId137" minRId="1272" maxRId="1273">
    <sheetIdMap count="1">
      <sheetId val="1"/>
    </sheetIdMap>
  </header>
  <header guid="{F6041132-430B-4DB0-983E-F26C31C824D6}" dateTime="2018-07-13T10:25:52" maxSheetId="2" userName="daniela.voicu" r:id="rId138" minRId="1274" maxRId="1281">
    <sheetIdMap count="1">
      <sheetId val="1"/>
    </sheetIdMap>
  </header>
  <header guid="{8E883AFB-9570-40AB-8FFA-81EC763E9FC8}" dateTime="2018-07-13T10:27:23" maxSheetId="2" userName="daniela.voicu" r:id="rId139" minRId="1282">
    <sheetIdMap count="1">
      <sheetId val="1"/>
    </sheetIdMap>
  </header>
  <header guid="{393101C5-8741-49B2-A835-25B87C41C26D}" dateTime="2018-07-13T10:28:40" maxSheetId="2" userName="daniela.voicu" r:id="rId140" minRId="1283" maxRId="1286">
    <sheetIdMap count="1">
      <sheetId val="1"/>
    </sheetIdMap>
  </header>
  <header guid="{AFEC1345-422F-4B1F-BA43-3F703F336126}" dateTime="2018-07-13T10:30:39" maxSheetId="2" userName="daniela.voicu" r:id="rId141" minRId="1289" maxRId="1296">
    <sheetIdMap count="1">
      <sheetId val="1"/>
    </sheetIdMap>
  </header>
  <header guid="{D85BCE47-BCAC-47D5-A12F-88F8B5D48295}" dateTime="2018-07-13T10:44:52" maxSheetId="2" userName="daniela.voicu" r:id="rId142" minRId="1299" maxRId="1309">
    <sheetIdMap count="1">
      <sheetId val="1"/>
    </sheetIdMap>
  </header>
  <header guid="{61D3E6BC-7E3B-4DE4-A6C9-F57E855DDDB7}" dateTime="2018-07-13T11:08:36" maxSheetId="2" userName="daniela.voicu" r:id="rId143" minRId="1310" maxRId="1320">
    <sheetIdMap count="1">
      <sheetId val="1"/>
    </sheetIdMap>
  </header>
  <header guid="{3BB69F25-376D-439B-8612-24509CBD5D5F}" dateTime="2018-07-13T11:16:45" maxSheetId="2" userName="daniela.voicu" r:id="rId144" minRId="1321" maxRId="1332">
    <sheetIdMap count="1">
      <sheetId val="1"/>
    </sheetIdMap>
  </header>
  <header guid="{FEF8CF7F-388D-49F4-BA74-64B78E9C519F}" dateTime="2018-07-13T11:24:27" maxSheetId="2" userName="daniela.voicu" r:id="rId145" minRId="1333" maxRId="1340">
    <sheetIdMap count="1">
      <sheetId val="1"/>
    </sheetIdMap>
  </header>
  <header guid="{5EDCD93A-9951-4BE0-B57C-20F1A9E723AA}" dateTime="2018-07-13T11:26:20" maxSheetId="2" userName="daniela.voicu" r:id="rId146" minRId="1343" maxRId="1344">
    <sheetIdMap count="1">
      <sheetId val="1"/>
    </sheetIdMap>
  </header>
  <header guid="{0CD60C82-C79A-4FDB-AD23-AD9EDF4F02C5}" dateTime="2018-07-13T12:31:51" maxSheetId="2" userName="maria.petre" r:id="rId147">
    <sheetIdMap count="1">
      <sheetId val="1"/>
    </sheetIdMap>
  </header>
  <header guid="{3B912639-07AC-4B34-A376-751D2F65118D}" dateTime="2018-07-13T12:40:40" maxSheetId="2" userName="maria.petre" r:id="rId148" minRId="1347" maxRId="1351">
    <sheetIdMap count="1">
      <sheetId val="1"/>
    </sheetIdMap>
  </header>
  <header guid="{2C53926F-3CCE-4A41-AE4C-0F8551A5A7FB}" dateTime="2018-07-13T12:45:19" maxSheetId="2" userName="elisabeta.trifan" r:id="rId149">
    <sheetIdMap count="1">
      <sheetId val="1"/>
    </sheetIdMap>
  </header>
  <header guid="{9BD0D8E4-8218-4F25-9CD9-C69210EE94DE}" dateTime="2018-07-13T12:46:47" maxSheetId="2" userName="elisabeta.trifan" r:id="rId150">
    <sheetIdMap count="1">
      <sheetId val="1"/>
    </sheetIdMap>
  </header>
  <header guid="{6D9EEA3D-29D9-4019-8E6F-DCFD1343B627}" dateTime="2018-07-13T12:48:56" maxSheetId="2" userName="elisabeta.trifan" r:id="rId151" minRId="1358">
    <sheetIdMap count="1">
      <sheetId val="1"/>
    </sheetIdMap>
  </header>
  <header guid="{27E3BFDD-E8EB-4C99-AE47-751AB778AED4}" dateTime="2018-07-13T12:50:29" maxSheetId="2" userName="elisabeta.trifan" r:id="rId152">
    <sheetIdMap count="1">
      <sheetId val="1"/>
    </sheetIdMap>
  </header>
  <header guid="{E176565C-6684-475B-8EE7-17BCE8CDC74D}" dateTime="2018-07-13T12:51:27" maxSheetId="2" userName="elisabeta.trifan" r:id="rId153">
    <sheetIdMap count="1">
      <sheetId val="1"/>
    </sheetIdMap>
  </header>
  <header guid="{423910EB-509C-4D4F-9BC1-8C0E2DB675EC}" dateTime="2018-07-13T12:53:09" maxSheetId="2" userName="elisabeta.trifan" r:id="rId154">
    <sheetIdMap count="1">
      <sheetId val="1"/>
    </sheetIdMap>
  </header>
  <header guid="{CA3BB87A-56F4-4AEF-A173-7440FF2206D0}" dateTime="2018-07-13T13:54:59" maxSheetId="2" userName="mariana.moraru" r:id="rId155" minRId="1367">
    <sheetIdMap count="1">
      <sheetId val="1"/>
    </sheetIdMap>
  </header>
  <header guid="{C40B876D-4A46-48C5-9259-1C301E4681E0}" dateTime="2018-07-13T13:59:07" maxSheetId="2" userName="mariana.moraru" r:id="rId156" minRId="1370">
    <sheetIdMap count="1">
      <sheetId val="1"/>
    </sheetIdMap>
  </header>
  <header guid="{9E042D86-864B-4579-958E-7FDF40F21BEF}" dateTime="2018-07-13T14:29:47" maxSheetId="2" userName="sorin.deca" r:id="rId157" minRId="1371" maxRId="1372">
    <sheetIdMap count="1">
      <sheetId val="1"/>
    </sheetIdMap>
  </header>
  <header guid="{AF48F200-5AF5-400E-80FB-CE50E0AF7CCA}" dateTime="2018-07-13T14:30:21" maxSheetId="2" userName="ana.ionescu" r:id="rId158" minRId="1373" maxRId="1375">
    <sheetIdMap count="1">
      <sheetId val="1"/>
    </sheetIdMap>
  </header>
  <header guid="{FA24A2ED-2AB0-41AE-A1BC-0E45C23AFC25}" dateTime="2018-07-13T14:31:10" maxSheetId="2" userName="ana.ionescu" r:id="rId159" minRId="1378" maxRId="1380">
    <sheetIdMap count="1">
      <sheetId val="1"/>
    </sheetIdMap>
  </header>
  <header guid="{1DBEB366-4901-4478-BAA0-C5F751432112}" dateTime="2018-07-13T14:43:04" maxSheetId="2" userName="sorin.deca" r:id="rId160" minRId="1381" maxRId="1403">
    <sheetIdMap count="1">
      <sheetId val="1"/>
    </sheetIdMap>
  </header>
  <header guid="{B2C932AD-3CB8-46F8-B922-CE70B3A5249B}" dateTime="2018-07-13T14:45:48" maxSheetId="2" userName="elisabeta.trifan" r:id="rId161">
    <sheetIdMap count="1">
      <sheetId val="1"/>
    </sheetIdMap>
  </header>
  <header guid="{19320B48-15D3-4522-A4EF-C3818F4393D8}" dateTime="2018-07-13T15:12:23" maxSheetId="2" userName="maria.petre" r:id="rId162">
    <sheetIdMap count="1">
      <sheetId val="1"/>
    </sheetIdMap>
  </header>
  <header guid="{1ABAD322-9FCE-41A3-82E1-D12E419F0860}" dateTime="2018-07-13T15:13:40" maxSheetId="2" userName="elisabeta.trifan" r:id="rId163">
    <sheetIdMap count="1">
      <sheetId val="1"/>
    </sheetIdMap>
  </header>
  <header guid="{C50BBDC2-052F-44D6-BCF2-C09CF54AAA9F}" dateTime="2018-07-13T15:33:27" maxSheetId="2" userName="sorin.deca" r:id="rId164" minRId="1413" maxRId="1430">
    <sheetIdMap count="1">
      <sheetId val="1"/>
    </sheetIdMap>
  </header>
  <header guid="{7BBE1A6B-970A-45B0-B480-66062B1C80D8}" dateTime="2018-07-13T15:47:03" maxSheetId="2" userName="sorin.deca" r:id="rId165" minRId="1433" maxRId="1441">
    <sheetIdMap count="1">
      <sheetId val="1"/>
    </sheetIdMap>
  </header>
  <header guid="{21D5C1E7-AAA5-4FEF-926D-AE9857E4E82F}" dateTime="2018-07-16T14:13:44" maxSheetId="2" userName="ovidiu.dumitrache" r:id="rId166" minRId="1442" maxRId="1466">
    <sheetIdMap count="1">
      <sheetId val="1"/>
    </sheetIdMap>
  </header>
  <header guid="{45AADDC8-F6E3-460F-AD27-FE2CBC435787}" dateTime="2018-07-17T09:31:45" maxSheetId="2" userName="maria.petre" r:id="rId167">
    <sheetIdMap count="1">
      <sheetId val="1"/>
    </sheetIdMap>
  </header>
  <header guid="{61FCDB6A-9612-46FC-A1E2-AE6790809BBB}" dateTime="2018-07-17T14:47:46" maxSheetId="2" userName="maria.petre" r:id="rId168" minRId="1471" maxRId="1474">
    <sheetIdMap count="1">
      <sheetId val="1"/>
    </sheetIdMap>
  </header>
  <header guid="{A2F220C3-0E38-4D2D-A94C-483CEA6A359E}" dateTime="2018-07-17T14:48:17" maxSheetId="2" userName="maria.petre" r:id="rId169" minRId="1477" maxRId="1478">
    <sheetIdMap count="1">
      <sheetId val="1"/>
    </sheetIdMap>
  </header>
  <header guid="{09C6EF0A-3F5A-4F1E-A997-88AF8E18CF99}" dateTime="2018-07-17T14:48:47" maxSheetId="2" userName="maria.petre" r:id="rId170" minRId="1479">
    <sheetIdMap count="1">
      <sheetId val="1"/>
    </sheetIdMap>
  </header>
  <header guid="{288B7A6A-7410-4A7A-A80A-D204376548DB}" dateTime="2018-07-17T14:50:34" maxSheetId="2" userName="maria.petre" r:id="rId171" minRId="1480" maxRId="1489">
    <sheetIdMap count="1">
      <sheetId val="1"/>
    </sheetIdMap>
  </header>
  <header guid="{F0E48651-1E4F-4D46-B2D0-53DD30B15031}" dateTime="2018-07-17T14:51:18" maxSheetId="2" userName="maria.petre" r:id="rId172" minRId="1490" maxRId="1491">
    <sheetIdMap count="1">
      <sheetId val="1"/>
    </sheetIdMap>
  </header>
  <header guid="{4F40EB20-BC76-4D09-8CC9-F09CAEB09305}" dateTime="2018-07-17T14:51:31" maxSheetId="2" userName="maria.petre" r:id="rId173" minRId="1492" maxRId="1496">
    <sheetIdMap count="1">
      <sheetId val="1"/>
    </sheetIdMap>
  </header>
  <header guid="{BE593974-4ADD-434F-8DC5-2BA9829130DC}" dateTime="2018-07-17T14:55:16" maxSheetId="2" userName="maria.petre" r:id="rId174" minRId="1497" maxRId="1504">
    <sheetIdMap count="1">
      <sheetId val="1"/>
    </sheetIdMap>
  </header>
  <header guid="{BC21FCFF-E676-40D1-B4AF-4301419F30C5}" dateTime="2018-07-17T14:58:46" maxSheetId="2" userName="maria.petre" r:id="rId175" minRId="1505">
    <sheetIdMap count="1">
      <sheetId val="1"/>
    </sheetIdMap>
  </header>
  <header guid="{153D9068-2951-4B0F-8BCC-F536C1C96822}" dateTime="2018-07-17T14:59:08" maxSheetId="2" userName="maria.petre" r:id="rId176" minRId="1506" maxRId="1507">
    <sheetIdMap count="1">
      <sheetId val="1"/>
    </sheetIdMap>
  </header>
  <header guid="{D9B0A242-2CEF-44A2-9759-EF92815A71EA}" dateTime="2018-07-17T16:33:50" maxSheetId="2" userName="ana.ionescu" r:id="rId177" minRId="1508" maxRId="1538">
    <sheetIdMap count="1">
      <sheetId val="1"/>
    </sheetIdMap>
  </header>
  <header guid="{13EBCD73-6976-4B65-BE97-2AA52CAE60D3}" dateTime="2018-07-17T16:41:56" maxSheetId="2" userName="ana.ionescu" r:id="rId178" minRId="1541" maxRId="1549">
    <sheetIdMap count="1">
      <sheetId val="1"/>
    </sheetIdMap>
  </header>
  <header guid="{4562D17F-FBB7-4042-A0B0-1C0D60732F55}" dateTime="2018-07-17T18:00:42" maxSheetId="2" userName="cristian.airinei" r:id="rId179" minRId="1550" maxRId="1575">
    <sheetIdMap count="1">
      <sheetId val="1"/>
    </sheetIdMap>
  </header>
  <header guid="{F41A6CEB-F9A0-4F7B-80F4-C472B8348201}" dateTime="2018-07-18T09:44:25" maxSheetId="2" userName="elisabeta.trifan" r:id="rId180" minRId="1578" maxRId="1582">
    <sheetIdMap count="1">
      <sheetId val="1"/>
    </sheetIdMap>
  </header>
  <header guid="{95DEFF36-9678-422A-8081-9743C7183A25}" dateTime="2018-07-18T09:46:18" maxSheetId="2" userName="elisabeta.trifan" r:id="rId181" minRId="1586">
    <sheetIdMap count="1">
      <sheetId val="1"/>
    </sheetIdMap>
  </header>
  <header guid="{02C3EBB3-FF2B-4E95-8F86-EDB9FFA5022D}" dateTime="2018-07-18T09:48:32" maxSheetId="2" userName="elisabeta.trifan" r:id="rId182" minRId="1590">
    <sheetIdMap count="1">
      <sheetId val="1"/>
    </sheetIdMap>
  </header>
  <header guid="{29B18479-5E79-49EE-ACB8-A13B60D36DBC}" dateTime="2018-07-18T09:49:02" maxSheetId="2" userName="elisabeta.trifan" r:id="rId183" minRId="1591">
    <sheetIdMap count="1">
      <sheetId val="1"/>
    </sheetIdMap>
  </header>
  <header guid="{7A53F144-FC7A-4F8F-A783-125A054CBC97}" dateTime="2018-07-18T09:49:10" maxSheetId="2" userName="elisabeta.trifan" r:id="rId184" minRId="1592">
    <sheetIdMap count="1">
      <sheetId val="1"/>
    </sheetIdMap>
  </header>
  <header guid="{4FC57B76-B09D-4AC4-A7FE-C6EEE3B4B96A}" dateTime="2018-07-18T09:51:07" maxSheetId="2" userName="elisabeta.trifan" r:id="rId185" minRId="1593">
    <sheetIdMap count="1">
      <sheetId val="1"/>
    </sheetIdMap>
  </header>
  <header guid="{6DEA3019-F0EF-451A-9BC0-B1A4D91EDC57}" dateTime="2018-07-18T09:51:37" maxSheetId="2" userName="elisabeta.trifan" r:id="rId186" minRId="1594" maxRId="1595">
    <sheetIdMap count="1">
      <sheetId val="1"/>
    </sheetIdMap>
  </header>
  <header guid="{A1927FD6-D65A-45E5-9A90-3DE31470E77C}" dateTime="2018-07-18T09:52:46" maxSheetId="2" userName="elisabeta.trifan" r:id="rId187" minRId="1596">
    <sheetIdMap count="1">
      <sheetId val="1"/>
    </sheetIdMap>
  </header>
  <header guid="{2244BD17-65E6-428D-B471-D83B4D8F5A51}" dateTime="2018-07-18T09:53:02" maxSheetId="2" userName="elisabeta.trifan" r:id="rId188" minRId="1597" maxRId="1599">
    <sheetIdMap count="1">
      <sheetId val="1"/>
    </sheetIdMap>
  </header>
  <header guid="{5B1E5532-EFBD-4E3D-89B5-FE314DD8D4BC}" dateTime="2018-07-18T09:53:17" maxSheetId="2" userName="elisabeta.trifan" r:id="rId189" minRId="1600">
    <sheetIdMap count="1">
      <sheetId val="1"/>
    </sheetIdMap>
  </header>
  <header guid="{A2427B5E-2A69-430C-B6DC-626193EC44A6}" dateTime="2018-07-18T09:58:25" maxSheetId="2" userName="elisabeta.trifan" r:id="rId190" minRId="1601" maxRId="1605">
    <sheetIdMap count="1">
      <sheetId val="1"/>
    </sheetIdMap>
  </header>
  <header guid="{0CCC76F9-3974-4E5D-BC60-E0E13384AF90}" dateTime="2018-07-18T09:59:43" maxSheetId="2" userName="elisabeta.trifan" r:id="rId191" minRId="1608" maxRId="1610">
    <sheetIdMap count="1">
      <sheetId val="1"/>
    </sheetIdMap>
  </header>
  <header guid="{C7A60605-C239-4FEB-A437-1B30C4B9073D}" dateTime="2018-07-18T09:59:55" maxSheetId="2" userName="elisabeta.trifan" r:id="rId192" minRId="1611">
    <sheetIdMap count="1">
      <sheetId val="1"/>
    </sheetIdMap>
  </header>
  <header guid="{B5C0EC7A-88E6-427B-9260-471EA7D60FF3}" dateTime="2018-07-18T10:00:15" maxSheetId="2" userName="elisabeta.trifan" r:id="rId193" minRId="1612">
    <sheetIdMap count="1">
      <sheetId val="1"/>
    </sheetIdMap>
  </header>
  <header guid="{49B6515E-9584-4387-BE32-ABE166DF0781}" dateTime="2018-07-18T14:24:32" maxSheetId="2" userName="diana.joita" r:id="rId194" minRId="1613">
    <sheetIdMap count="1">
      <sheetId val="1"/>
    </sheetIdMap>
  </header>
  <header guid="{163BD947-2253-4A26-BE5F-CCA55714B185}" dateTime="2018-07-18T14:28:39" maxSheetId="2" userName="diana.joita" r:id="rId195" minRId="1614" maxRId="1617">
    <sheetIdMap count="1">
      <sheetId val="1"/>
    </sheetIdMap>
  </header>
  <header guid="{76B1F317-8522-473B-BDF0-8EB21AD9226D}" dateTime="2018-07-18T14:30:00" maxSheetId="2" userName="diana.joita" r:id="rId196" minRId="1618" maxRId="1619">
    <sheetIdMap count="1">
      <sheetId val="1"/>
    </sheetIdMap>
  </header>
  <header guid="{E5D9364B-A1EC-46B1-9497-B2C017B91801}" dateTime="2018-07-18T14:38:27" maxSheetId="2" userName="diana.joita" r:id="rId197" minRId="1620">
    <sheetIdMap count="1">
      <sheetId val="1"/>
    </sheetIdMap>
  </header>
  <header guid="{EBA4CCC3-5F2C-4F35-8830-500696E2D000}" dateTime="2018-07-18T14:58:10" maxSheetId="2" userName="diana.joita" r:id="rId198" minRId="1621">
    <sheetIdMap count="1">
      <sheetId val="1"/>
    </sheetIdMap>
  </header>
  <header guid="{CF258DD1-01F4-42C8-814B-E1565C2C8E83}" dateTime="2018-07-18T14:59:36" maxSheetId="2" userName="diana.joita" r:id="rId199" minRId="1622">
    <sheetIdMap count="1">
      <sheetId val="1"/>
    </sheetIdMap>
  </header>
  <header guid="{02F95524-2B72-473C-85F0-5258AC5C0CED}" dateTime="2018-07-18T15:11:37" maxSheetId="2" userName="diana.joita" r:id="rId200" minRId="1623">
    <sheetIdMap count="1">
      <sheetId val="1"/>
    </sheetIdMap>
  </header>
  <header guid="{D48EB56A-EC3C-44A6-BB94-F1C04FD1FD56}" dateTime="2018-07-18T15:13:04" maxSheetId="2" userName="diana.joita" r:id="rId201" minRId="1624">
    <sheetIdMap count="1">
      <sheetId val="1"/>
    </sheetIdMap>
  </header>
  <header guid="{8BBBEA94-A545-4C86-BAF9-A82E5FAC4DCA}" dateTime="2018-07-18T15:13:34" maxSheetId="2" userName="diana.joita" r:id="rId202">
    <sheetIdMap count="1">
      <sheetId val="1"/>
    </sheetIdMap>
  </header>
  <header guid="{D1639B9B-3083-437C-AADB-461265443E0D}" dateTime="2018-07-18T15:16:42" maxSheetId="2" userName="diana.joita" r:id="rId203" minRId="1625">
    <sheetIdMap count="1">
      <sheetId val="1"/>
    </sheetIdMap>
  </header>
  <header guid="{0637CEFD-A602-4E48-8FA8-A1149AEC51B8}" dateTime="2018-07-18T15:19:18" maxSheetId="2" userName="diana.joita" r:id="rId204" minRId="1626">
    <sheetIdMap count="1">
      <sheetId val="1"/>
    </sheetIdMap>
  </header>
  <header guid="{D1AA16FF-7856-4DF1-940C-BC19BDD4C9B3}" dateTime="2018-07-18T15:19:44" maxSheetId="2" userName="diana.joita" r:id="rId205" minRId="1627">
    <sheetIdMap count="1">
      <sheetId val="1"/>
    </sheetIdMap>
  </header>
  <header guid="{C29B5EE4-7412-4296-B63C-D07BCFECCAA0}" dateTime="2018-07-18T16:12:12" maxSheetId="2" userName="diana.joita" r:id="rId206" minRId="1628" maxRId="1635">
    <sheetIdMap count="1">
      <sheetId val="1"/>
    </sheetIdMap>
  </header>
  <header guid="{32DCF118-3AA7-437F-BB3C-F45C05C27D5A}" dateTime="2018-07-18T16:17:21" maxSheetId="2" userName="diana.joita" r:id="rId207" minRId="1636" maxRId="1654">
    <sheetIdMap count="1">
      <sheetId val="1"/>
    </sheetIdMap>
  </header>
  <header guid="{A60D0F04-69DA-45E9-BA4B-578D52E1E1F2}" dateTime="2018-07-18T16:24:50" maxSheetId="2" userName="diana.joita" r:id="rId208" minRId="1655">
    <sheetIdMap count="1">
      <sheetId val="1"/>
    </sheetIdMap>
  </header>
  <header guid="{22CA83CA-77A8-49E7-9D65-7B2A51BF56E6}" dateTime="2018-07-18T16:29:56" maxSheetId="2" userName="diana.joita" r:id="rId209" minRId="1656">
    <sheetIdMap count="1">
      <sheetId val="1"/>
    </sheetIdMap>
  </header>
  <header guid="{5244E3AC-F8EB-426D-83FD-FCD76B3F6F7C}" dateTime="2018-07-18T16:30:18" maxSheetId="2" userName="diana.joita" r:id="rId210" minRId="1657">
    <sheetIdMap count="1">
      <sheetId val="1"/>
    </sheetIdMap>
  </header>
  <header guid="{BAF81D11-BAC8-4813-B7CD-3C18DB2749AA}" dateTime="2018-07-19T14:42:42" maxSheetId="2" userName="mariana.moraru" r:id="rId211" minRId="1658" maxRId="1678">
    <sheetIdMap count="1">
      <sheetId val="1"/>
    </sheetIdMap>
  </header>
  <header guid="{9692C5B1-1A81-489D-AA43-9417E20A5B17}" dateTime="2018-07-19T14:44:53" maxSheetId="2" userName="mariana.moraru" r:id="rId212" minRId="1681" maxRId="1685">
    <sheetIdMap count="1">
      <sheetId val="1"/>
    </sheetIdMap>
  </header>
  <header guid="{A3C68641-3ACB-4698-9D95-DC1DD2998453}" dateTime="2018-07-19T18:21:46" maxSheetId="2" userName="mihaela.nicolae" r:id="rId213" minRId="1686" maxRId="1687">
    <sheetIdMap count="1">
      <sheetId val="1"/>
    </sheetIdMap>
  </header>
  <header guid="{CE309D03-E4CE-4C04-A7ED-6FB0FD93A1B8}" dateTime="2018-07-20T10:49:10" maxSheetId="2" userName="elisabeta.trifan" r:id="rId214" minRId="1690">
    <sheetIdMap count="1">
      <sheetId val="1"/>
    </sheetIdMap>
  </header>
  <header guid="{93D108A9-4633-4CDA-95F5-0A6D5023D09B}" dateTime="2018-07-20T11:44:59" maxSheetId="2" userName="gabriela.clabescu" r:id="rId215" minRId="1693" maxRId="1722">
    <sheetIdMap count="1">
      <sheetId val="1"/>
    </sheetIdMap>
  </header>
  <header guid="{D0D8560D-12F1-48D5-A5D4-4420033B43AB}" dateTime="2018-07-20T14:01:10" maxSheetId="2" userName="maria.petre" r:id="rId216">
    <sheetIdMap count="1">
      <sheetId val="1"/>
    </sheetIdMap>
  </header>
  <header guid="{CB3FE26D-1B55-4AEC-8CEA-40A1F90C4974}" dateTime="2018-07-24T15:56:00" maxSheetId="2" userName="stefan.dragan" r:id="rId217" minRId="1727" maxRId="1736">
    <sheetIdMap count="1">
      <sheetId val="1"/>
    </sheetIdMap>
  </header>
  <header guid="{EC2865F4-A9C0-49E9-BD7B-0C9A52EE5FFC}" dateTime="2018-07-24T15:57:07" maxSheetId="2" userName="maria.petre" r:id="rId218" minRId="1739" maxRId="1743">
    <sheetIdMap count="1">
      <sheetId val="1"/>
    </sheetIdMap>
  </header>
  <header guid="{DA9156DC-1AD4-44EC-8134-014ACE8919AD}" dateTime="2018-07-24T15:57:44" maxSheetId="2" userName="stefan.dragan" r:id="rId219" minRId="1746">
    <sheetIdMap count="1">
      <sheetId val="1"/>
    </sheetIdMap>
  </header>
  <header guid="{55EBE964-EEA8-4210-83FA-4F965FB9C218}" dateTime="2018-07-24T16:05:32" maxSheetId="2" userName="maria.petre" r:id="rId220" minRId="1747" maxRId="1775">
    <sheetIdMap count="1">
      <sheetId val="1"/>
    </sheetIdMap>
  </header>
  <header guid="{A018E15F-6DA5-4279-B804-F5177E5348FE}" dateTime="2018-07-24T16:07:09" maxSheetId="2" userName="stefan.dragan" r:id="rId221" minRId="1776" maxRId="1782">
    <sheetIdMap count="1">
      <sheetId val="1"/>
    </sheetIdMap>
  </header>
  <header guid="{783DAF0E-C552-43AB-BC0B-2B792838665C}" dateTime="2018-07-24T16:12:33" maxSheetId="2" userName="stefan.dragan" r:id="rId222" minRId="1783" maxRId="1792">
    <sheetIdMap count="1">
      <sheetId val="1"/>
    </sheetIdMap>
  </header>
  <header guid="{55943C4E-AD47-45CE-832F-B5F236758846}" dateTime="2018-07-24T16:13:26" maxSheetId="2" userName="stefan.dragan" r:id="rId223" minRId="1793" maxRId="1795">
    <sheetIdMap count="1">
      <sheetId val="1"/>
    </sheetIdMap>
  </header>
  <header guid="{0D9BDFCA-0503-44EF-9F10-7E6ECB7B0777}" dateTime="2018-07-24T18:40:11" maxSheetId="2" userName="cristian.airinei" r:id="rId224" minRId="1796" maxRId="1821">
    <sheetIdMap count="1">
      <sheetId val="1"/>
    </sheetIdMap>
  </header>
  <header guid="{BD39EFD0-9066-4B91-B1E6-5388434272B2}" dateTime="2018-07-25T08:55:15" maxSheetId="2" userName="roxana.barbu" r:id="rId225" minRId="1824" maxRId="1849">
    <sheetIdMap count="1">
      <sheetId val="1"/>
    </sheetIdMap>
  </header>
  <header guid="{4DE3F1F4-8759-4600-9BF8-E3F795AAD068}" dateTime="2018-07-25T09:11:01" maxSheetId="2" userName="mariana.moraru" r:id="rId226" minRId="1852" maxRId="1875">
    <sheetIdMap count="1">
      <sheetId val="1"/>
    </sheetIdMap>
  </header>
  <header guid="{539CDB0B-7137-42A5-8DA1-D0D72B1D349A}" dateTime="2018-07-25T09:26:46" maxSheetId="2" userName="mariana.moraru" r:id="rId227" minRId="1878" maxRId="1906">
    <sheetIdMap count="1">
      <sheetId val="1"/>
    </sheetIdMap>
  </header>
  <header guid="{D3D0BF0E-508E-48C3-801D-559BBE015EA3}" dateTime="2018-07-25T15:12:28" maxSheetId="2" userName="gabriela.clabescu" r:id="rId228" minRId="1907" maxRId="1935">
    <sheetIdMap count="1">
      <sheetId val="1"/>
    </sheetIdMap>
  </header>
  <header guid="{3AD5B190-0D62-44C1-9FDD-8A18D84C8539}" dateTime="2018-07-26T09:25:52" maxSheetId="2" userName="stefan.dragan" r:id="rId229" minRId="1938" maxRId="1947">
    <sheetIdMap count="1">
      <sheetId val="1"/>
    </sheetIdMap>
  </header>
  <header guid="{57CC9BD6-7DB7-4BB5-9364-23B11775F760}" dateTime="2018-07-26T09:40:05" maxSheetId="2" userName="stefan.dragan" r:id="rId230" minRId="1950" maxRId="1973">
    <sheetIdMap count="1">
      <sheetId val="1"/>
    </sheetIdMap>
  </header>
  <header guid="{934A07F5-A8FF-42C7-8B66-DFC075D0270A}" dateTime="2018-07-26T09:41:01" maxSheetId="2" userName="stefan.dragan" r:id="rId231" minRId="1974">
    <sheetIdMap count="1">
      <sheetId val="1"/>
    </sheetIdMap>
  </header>
  <header guid="{A65072EB-2E62-48B2-A747-AB83C2DBF190}" dateTime="2018-07-26T16:11:45" maxSheetId="2" userName="mihaela.nicolae" r:id="rId232" minRId="1977" maxRId="1981">
    <sheetIdMap count="1">
      <sheetId val="1"/>
    </sheetIdMap>
  </header>
  <header guid="{78BFC6FB-004A-4EDC-B3D8-DFE706733EDC}" dateTime="2018-07-26T16:14:16" maxSheetId="2" userName="mihaela.nicolae" r:id="rId233" minRId="1984" maxRId="1987">
    <sheetIdMap count="1">
      <sheetId val="1"/>
    </sheetIdMap>
  </header>
  <header guid="{78AA5EA3-6BA7-42A8-8BAB-CA0AD1F4A911}" dateTime="2018-07-26T16:17:29" maxSheetId="2" userName="mihaela.nicolae" r:id="rId234" minRId="1988">
    <sheetIdMap count="1">
      <sheetId val="1"/>
    </sheetIdMap>
  </header>
  <header guid="{0A2865D8-85A5-4454-89FC-514EDC96D4B9}" dateTime="2018-07-26T16:18:41" maxSheetId="2" userName="mihaela.nicolae" r:id="rId235" minRId="1989" maxRId="1993">
    <sheetIdMap count="1">
      <sheetId val="1"/>
    </sheetIdMap>
  </header>
  <header guid="{A8D607AE-B06F-488B-A776-EBCF5CEFF185}" dateTime="2018-07-26T16:27:51" maxSheetId="2" userName="mihaela.nicolae" r:id="rId236" minRId="1994" maxRId="2002">
    <sheetIdMap count="1">
      <sheetId val="1"/>
    </sheetIdMap>
  </header>
  <header guid="{8ACC003B-5F01-4897-AFFA-DD8A93D3B0C0}" dateTime="2018-07-26T16:28:04" maxSheetId="2" userName="mihaela.nicolae" r:id="rId237" minRId="2003">
    <sheetIdMap count="1">
      <sheetId val="1"/>
    </sheetIdMap>
  </header>
  <header guid="{B295535C-B3A8-41DC-81F3-8710CE1E0281}" dateTime="2018-07-26T16:28:22" maxSheetId="2" userName="mihaela.nicolae" r:id="rId238" minRId="2004" maxRId="2008">
    <sheetIdMap count="1">
      <sheetId val="1"/>
    </sheetIdMap>
  </header>
  <header guid="{701646C3-5CD9-4287-8C3E-1385CC7336E5}" dateTime="2018-07-26T16:28:36" maxSheetId="2" userName="mihaela.nicolae" r:id="rId239">
    <sheetIdMap count="1">
      <sheetId val="1"/>
    </sheetIdMap>
  </header>
  <header guid="{D8FACFEE-4009-481F-9F69-50CB492DF6A9}" dateTime="2018-07-26T17:17:26" maxSheetId="2" userName="maria.petre" r:id="rId240" minRId="2011" maxRId="2220">
    <sheetIdMap count="1">
      <sheetId val="1"/>
    </sheetIdMap>
  </header>
  <header guid="{65C28EEF-4BD2-41C2-A68C-ACD4F58EACAF}" dateTime="2018-07-26T17:19:19" maxSheetId="2" userName="maria.petre" r:id="rId241">
    <sheetIdMap count="1">
      <sheetId val="1"/>
    </sheetIdMap>
  </header>
  <header guid="{B19A19C7-DC8A-48AF-BE0B-BEA0BC7CD279}" dateTime="2018-07-26T17:21:19" maxSheetId="2" userName="maria.petre" r:id="rId242" minRId="2223">
    <sheetIdMap count="1">
      <sheetId val="1"/>
    </sheetIdMap>
  </header>
  <header guid="{392DB343-BBA9-45CF-84B1-6B886708B4C0}" dateTime="2018-07-26T17:22:55" maxSheetId="2" userName="maria.petre" r:id="rId243" minRId="2224" maxRId="2225">
    <sheetIdMap count="1">
      <sheetId val="1"/>
    </sheetIdMap>
  </header>
  <header guid="{FE54D47A-1068-4BCD-8AA4-7DDECC96171F}" dateTime="2018-07-26T17:24:28" maxSheetId="2" userName="maria.petre" r:id="rId244" minRId="2226">
    <sheetIdMap count="1">
      <sheetId val="1"/>
    </sheetIdMap>
  </header>
  <header guid="{A56DF19E-3F88-441C-B8E8-004ECDAB739B}" dateTime="2018-07-27T13:55:23" maxSheetId="2" userName="maria.petre" r:id="rId245" minRId="2227">
    <sheetIdMap count="1">
      <sheetId val="1"/>
    </sheetIdMap>
  </header>
  <header guid="{67C0FE8D-AFB1-449C-AC6E-C7E609BD95D4}" dateTime="2018-07-27T13:56:05" maxSheetId="2" userName="maria.petre" r:id="rId246">
    <sheetIdMap count="1">
      <sheetId val="1"/>
    </sheetIdMap>
  </header>
  <header guid="{5A996943-47BE-45EF-BE56-097743D82ADE}" dateTime="2018-07-27T15:09:25" maxSheetId="2" userName="maria.petre" r:id="rId247">
    <sheetIdMap count="1">
      <sheetId val="1"/>
    </sheetIdMap>
  </header>
  <header guid="{097152C1-71BD-45F3-A23D-49971B769332}" dateTime="2018-07-30T11:49:26" maxSheetId="2" userName="cristian.airinei" r:id="rId248" minRId="2236" maxRId="2243">
    <sheetIdMap count="1">
      <sheetId val="1"/>
    </sheetIdMap>
  </header>
  <header guid="{B064E7F3-51F5-4E9C-AA26-F59A19E4EA2C}" dateTime="2018-08-01T12:31:06" maxSheetId="2" userName="luminita.jipa" r:id="rId249" minRId="2246" maxRId="2306">
    <sheetIdMap count="1">
      <sheetId val="1"/>
    </sheetIdMap>
  </header>
  <header guid="{912BE019-F3C3-4511-8C27-9E648A125306}" dateTime="2018-08-01T16:38:50" maxSheetId="2" userName="sorin.deca" r:id="rId250" minRId="2309" maxRId="2336">
    <sheetIdMap count="1">
      <sheetId val="1"/>
    </sheetIdMap>
  </header>
  <header guid="{0F08D95A-A6A0-4E41-9F7A-40F3EB9ABBE0}" dateTime="2018-08-01T17:50:46" maxSheetId="2" userName="luminita.jipa" r:id="rId251" minRId="2339" maxRId="2373">
    <sheetIdMap count="1">
      <sheetId val="1"/>
    </sheetIdMap>
  </header>
  <header guid="{B1D5F50A-2F98-4DEF-8A1B-2F379706AD19}" dateTime="2018-08-01T18:11:44" maxSheetId="2" userName="luminita.jipa" r:id="rId252" minRId="2374" maxRId="2394">
    <sheetIdMap count="1">
      <sheetId val="1"/>
    </sheetIdMap>
  </header>
  <header guid="{022D20F8-6E62-430B-9F22-5F63604077F1}" dateTime="2018-08-02T13:32:26" maxSheetId="2" userName="luminita.jipa" r:id="rId253" minRId="2395" maxRId="2405">
    <sheetIdMap count="1">
      <sheetId val="1"/>
    </sheetIdMap>
  </header>
  <header guid="{F7DD2F9B-1253-4BC5-86A4-D3281CDC15ED}" dateTime="2018-08-02T14:33:53" maxSheetId="2" userName="raluca.georgescu" r:id="rId254" minRId="2408" maxRId="2433">
    <sheetIdMap count="1">
      <sheetId val="1"/>
    </sheetIdMap>
  </header>
  <header guid="{78F7218E-ED88-4544-93ED-287A5040DC3B}" dateTime="2018-08-02T14:44:48" maxSheetId="2" userName="diana.joita" r:id="rId255" minRId="2436">
    <sheetIdMap count="1">
      <sheetId val="1"/>
    </sheetIdMap>
  </header>
  <header guid="{C68415C2-16A4-430B-8910-930CDF381CC4}" dateTime="2018-08-02T14:50:12" maxSheetId="2" userName="stefan.dragan" r:id="rId256" minRId="2437" maxRId="2442">
    <sheetIdMap count="1">
      <sheetId val="1"/>
    </sheetIdMap>
  </header>
  <header guid="{C5836B4C-95EA-4C67-8118-3C21BDDCEA67}" dateTime="2018-08-02T14:53:07" maxSheetId="2" userName="stefan.dragan" r:id="rId257" minRId="2445">
    <sheetIdMap count="1">
      <sheetId val="1"/>
    </sheetIdMap>
  </header>
  <header guid="{C7B4FDB3-5229-48AC-8733-3AA7B8A587D4}" dateTime="2018-08-02T15:04:01" maxSheetId="2" userName="stefan.dragan" r:id="rId258" minRId="2446" maxRId="2466">
    <sheetIdMap count="1">
      <sheetId val="1"/>
    </sheetIdMap>
  </header>
  <header guid="{944C4EA1-E40B-4CC5-B6E0-4BF30622D648}" dateTime="2018-08-02T15:06:23" maxSheetId="2" userName="stefan.dragan" r:id="rId259" minRId="2467" maxRId="2468">
    <sheetIdMap count="1">
      <sheetId val="1"/>
    </sheetIdMap>
  </header>
  <header guid="{69CD5018-88BB-4FB6-88C3-F10824B5CE80}" dateTime="2018-08-02T15:07:06" maxSheetId="2" userName="stefan.dragan" r:id="rId260" minRId="2469" maxRId="2470">
    <sheetIdMap count="1">
      <sheetId val="1"/>
    </sheetIdMap>
  </header>
  <header guid="{115CC2A7-AEF3-4EE3-9327-5114D6785E6C}" dateTime="2018-08-02T15:07:14" maxSheetId="2" userName="stefan.dragan" r:id="rId261">
    <sheetIdMap count="1">
      <sheetId val="1"/>
    </sheetIdMap>
  </header>
  <header guid="{F89C9E5C-C8D7-4C2C-AD18-5D791092CCDD}" dateTime="2018-08-02T15:09:06" maxSheetId="2" userName="stefan.dragan" r:id="rId262" minRId="2471" maxRId="2476">
    <sheetIdMap count="1">
      <sheetId val="1"/>
    </sheetIdMap>
  </header>
  <header guid="{BBB8F527-F654-478E-955E-224FD811E8FE}" dateTime="2018-08-02T15:14:01" maxSheetId="2" userName="stefan.dragan" r:id="rId263" minRId="2477" maxRId="2480">
    <sheetIdMap count="1">
      <sheetId val="1"/>
    </sheetIdMap>
  </header>
  <header guid="{48478E63-16C5-4BD2-BAB6-D17FCD7BA76A}" dateTime="2018-08-02T15:17:24" maxSheetId="2" userName="stefan.dragan" r:id="rId264" minRId="2483" maxRId="2491">
    <sheetIdMap count="1">
      <sheetId val="1"/>
    </sheetIdMap>
  </header>
  <header guid="{69A38608-037E-4BFA-B6A1-A02B0BD1FA3E}" dateTime="2018-08-02T15:26:56" maxSheetId="2" userName="stefan.dragan" r:id="rId265" minRId="2492" maxRId="2523">
    <sheetIdMap count="1">
      <sheetId val="1"/>
    </sheetIdMap>
  </header>
  <header guid="{43BD8389-EA67-42D2-AF77-3227962091C1}" dateTime="2018-08-02T15:28:35" maxSheetId="2" userName="stefan.dragan" r:id="rId266" minRId="2526" maxRId="2529">
    <sheetIdMap count="1">
      <sheetId val="1"/>
    </sheetIdMap>
  </header>
  <header guid="{0A62ABE1-BFDC-4186-8364-74754B067690}" dateTime="2018-08-02T15:31:43" maxSheetId="2" userName="sorin.deca" r:id="rId267" minRId="2530" maxRId="2567">
    <sheetIdMap count="1">
      <sheetId val="1"/>
    </sheetIdMap>
  </header>
  <header guid="{D55ED7CE-77CD-40B7-B72F-F6F9DF9DE498}" dateTime="2018-08-02T15:49:17" maxSheetId="2" userName="elisabeta.trifan" r:id="rId268" minRId="2570">
    <sheetIdMap count="1">
      <sheetId val="1"/>
    </sheetIdMap>
  </header>
  <header guid="{9E8E5D1C-9200-463E-8505-7977893CEEF7}" dateTime="2018-08-02T15:49:34" maxSheetId="2" userName="elisabeta.trifan" r:id="rId269" minRId="2573" maxRId="2576">
    <sheetIdMap count="1">
      <sheetId val="1"/>
    </sheetIdMap>
  </header>
  <header guid="{C95E1759-02B7-4398-B147-FA6673918FB2}" dateTime="2018-08-02T15:50:07" maxSheetId="2" userName="elisabeta.trifan" r:id="rId270" minRId="2577">
    <sheetIdMap count="1">
      <sheetId val="1"/>
    </sheetIdMap>
  </header>
  <header guid="{F49D6B4C-5FCF-4AA0-982C-AF32E1B02856}" dateTime="2018-08-02T15:50:23" maxSheetId="2" userName="elisabeta.trifan" r:id="rId271" minRId="2578">
    <sheetIdMap count="1">
      <sheetId val="1"/>
    </sheetIdMap>
  </header>
  <header guid="{543572DD-235D-41D7-A2D7-AA50355427E5}" dateTime="2018-08-02T15:50:45" maxSheetId="2" userName="elisabeta.trifan" r:id="rId272" minRId="2579">
    <sheetIdMap count="1">
      <sheetId val="1"/>
    </sheetIdMap>
  </header>
  <header guid="{25A0F1D2-054C-44E7-8240-929E76F5B15E}" dateTime="2018-08-02T15:51:30" maxSheetId="2" userName="elisabeta.trifan" r:id="rId273" minRId="2580">
    <sheetIdMap count="1">
      <sheetId val="1"/>
    </sheetIdMap>
  </header>
  <header guid="{6161B4BE-71EE-4DD7-87D9-B6E16A9F50D4}" dateTime="2018-08-02T15:51:58" maxSheetId="2" userName="elisabeta.trifan" r:id="rId274" minRId="2581" maxRId="2582">
    <sheetIdMap count="1">
      <sheetId val="1"/>
    </sheetIdMap>
  </header>
  <header guid="{5BEA1A08-63AB-4142-9741-B61B60969250}" dateTime="2018-08-02T16:06:21" maxSheetId="2" userName="elisabeta.trifan" r:id="rId275" minRId="2583">
    <sheetIdMap count="1">
      <sheetId val="1"/>
    </sheetIdMap>
  </header>
  <header guid="{54BFF345-58B8-4CA8-AEB9-DED6AD637EF0}" dateTime="2018-08-02T16:06:33" maxSheetId="2" userName="elisabeta.trifan" r:id="rId276" minRId="2584" maxRId="2587">
    <sheetIdMap count="1">
      <sheetId val="1"/>
    </sheetIdMap>
  </header>
  <header guid="{9977C2E4-881E-4091-97EB-F68E81E954EE}" dateTime="2018-08-02T16:06:46" maxSheetId="2" userName="elisabeta.trifan" r:id="rId277" minRId="2588">
    <sheetIdMap count="1">
      <sheetId val="1"/>
    </sheetIdMap>
  </header>
  <header guid="{A74023A7-9F9B-45E6-A952-1817C874669E}" dateTime="2018-08-02T16:47:27" maxSheetId="2" userName="elisabeta.trifan" r:id="rId278" minRId="2589" maxRId="2590">
    <sheetIdMap count="1">
      <sheetId val="1"/>
    </sheetIdMap>
  </header>
  <header guid="{CB3DF3CC-47E7-4E05-AB9D-095BDABA28DF}" dateTime="2018-08-02T16:49:05" maxSheetId="2" userName="elisabeta.trifan" r:id="rId279" minRId="2591" maxRId="2594">
    <sheetIdMap count="1">
      <sheetId val="1"/>
    </sheetIdMap>
  </header>
  <header guid="{CF6A3048-9C78-4514-81BC-29F5D97AE4E1}" dateTime="2018-08-02T16:50:18" maxSheetId="2" userName="elisabeta.trifan" r:id="rId280" minRId="2595" maxRId="2596">
    <sheetIdMap count="1">
      <sheetId val="1"/>
    </sheetIdMap>
  </header>
  <header guid="{E2250B59-D6D1-4052-A907-151C0B7D62C4}" dateTime="2018-08-02T16:50:36" maxSheetId="2" userName="elisabeta.trifan" r:id="rId281" minRId="2597" maxRId="2782">
    <sheetIdMap count="1">
      <sheetId val="1"/>
    </sheetIdMap>
  </header>
  <header guid="{36374BBA-D367-45BD-817D-6EE1C644B9A2}" dateTime="2018-08-02T16:51:00" maxSheetId="2" userName="elisabeta.trifan" r:id="rId282">
    <sheetIdMap count="1">
      <sheetId val="1"/>
    </sheetIdMap>
  </header>
  <header guid="{0A41F535-CBCA-4617-8818-4DDEA558DDE7}" dateTime="2018-08-03T10:23:10" maxSheetId="2" userName="gabriela.clabescu" r:id="rId283" minRId="2785" maxRId="2798">
    <sheetIdMap count="1">
      <sheetId val="1"/>
    </sheetIdMap>
  </header>
  <header guid="{F97C3EA3-8338-4305-8963-E073E22D2813}" dateTime="2018-08-03T10:33:03" maxSheetId="2" userName="gabriela.clabescu" r:id="rId284" minRId="2801" maxRId="2819">
    <sheetIdMap count="1">
      <sheetId val="1"/>
    </sheetIdMap>
  </header>
  <header guid="{31725357-605D-45B8-AF53-3B36514E3539}" dateTime="2018-08-03T10:33:12" maxSheetId="2" userName="gabriela.clabescu" r:id="rId285">
    <sheetIdMap count="1">
      <sheetId val="1"/>
    </sheetIdMap>
  </header>
  <header guid="{839DD609-BC2B-4179-99B6-18FD22DB47C2}" dateTime="2018-08-03T11:19:15" maxSheetId="2" userName="elisabeta.trifan" r:id="rId286" minRId="2822">
    <sheetIdMap count="1">
      <sheetId val="1"/>
    </sheetIdMap>
  </header>
  <header guid="{A24B3D4C-9425-453C-8D2B-128F215629E2}" dateTime="2018-08-03T11:19:32" maxSheetId="2" userName="elisabeta.trifan" r:id="rId287" minRId="2825">
    <sheetIdMap count="1">
      <sheetId val="1"/>
    </sheetIdMap>
  </header>
  <header guid="{78BA7085-D698-4E66-8619-6BD778DAF398}" dateTime="2018-08-03T11:47:46" maxSheetId="2" userName="elisabeta.trifan" r:id="rId288">
    <sheetIdMap count="1">
      <sheetId val="1"/>
    </sheetIdMap>
  </header>
  <header guid="{45D914B0-FAEA-43CE-98E6-5CEFE556EC4B}" dateTime="2018-08-03T11:48:21" maxSheetId="2" userName="elisabeta.trifan" r:id="rId289">
    <sheetIdMap count="1">
      <sheetId val="1"/>
    </sheetIdMap>
  </header>
  <header guid="{F43206AC-3309-4F7D-9FC7-57FDBFFDC6D9}" dateTime="2018-08-03T11:55:11" maxSheetId="2" userName="elisabeta.trifan" r:id="rId290">
    <sheetIdMap count="1">
      <sheetId val="1"/>
    </sheetIdMap>
  </header>
  <header guid="{7C0F443F-898B-49B1-BF05-E8662B658416}" dateTime="2018-08-03T12:06:08" maxSheetId="2" userName="daniela.voicu" r:id="rId291" minRId="2830" maxRId="2831">
    <sheetIdMap count="1">
      <sheetId val="1"/>
    </sheetIdMap>
  </header>
  <header guid="{F918EF9E-8B41-46D3-AC9D-5886C33F9D84}" dateTime="2018-08-03T12:23:39" maxSheetId="2" userName="daniela.voicu" r:id="rId292" minRId="2834" maxRId="2842">
    <sheetIdMap count="1">
      <sheetId val="1"/>
    </sheetIdMap>
  </header>
  <header guid="{0192BDBE-DC44-4AF2-9D1E-1B7631246C50}" dateTime="2018-08-03T12:35:55" maxSheetId="2" userName="elisabeta.trifan" r:id="rId293" minRId="2845">
    <sheetIdMap count="1">
      <sheetId val="1"/>
    </sheetIdMap>
  </header>
  <header guid="{52E0277F-8BC1-4EAA-9CB9-BCA17A3A4AE8}" dateTime="2018-08-03T12:35:59" maxSheetId="2" userName="elisabeta.trifan" r:id="rId294">
    <sheetIdMap count="1">
      <sheetId val="1"/>
    </sheetIdMap>
  </header>
  <header guid="{810F9717-95D6-40F6-9AFB-AFC70A03A402}" dateTime="2018-08-03T12:43:45" maxSheetId="2" userName="elisabeta.trifan" r:id="rId295">
    <sheetIdMap count="1">
      <sheetId val="1"/>
    </sheetIdMap>
  </header>
  <header guid="{50E7A2C2-2143-4316-BDAA-86870A98B764}" dateTime="2018-08-03T12:47:13" maxSheetId="2" userName="daniela.voicu" r:id="rId296" minRId="2850" maxRId="2854">
    <sheetIdMap count="1">
      <sheetId val="1"/>
    </sheetIdMap>
  </header>
  <header guid="{DC938404-C8A6-4211-BB83-CA30E78CE236}" dateTime="2018-08-03T12:49:34" maxSheetId="2" userName="elisabeta.trifan" r:id="rId297" minRId="2857" maxRId="2860">
    <sheetIdMap count="1">
      <sheetId val="1"/>
    </sheetIdMap>
  </header>
  <header guid="{0E104F05-C216-41AC-902E-EBE8F0B8F04F}" dateTime="2018-08-03T12:51:32" maxSheetId="2" userName="elisabeta.trifan" r:id="rId298" minRId="2861" maxRId="2864">
    <sheetIdMap count="1">
      <sheetId val="1"/>
    </sheetIdMap>
  </header>
  <header guid="{153960B1-9210-4539-B92C-32E5C3423533}" dateTime="2018-08-03T12:53:12" maxSheetId="2" userName="elisabeta.trifan" r:id="rId299" minRId="2865">
    <sheetIdMap count="1">
      <sheetId val="1"/>
    </sheetIdMap>
  </header>
  <header guid="{313DC658-F97D-4F6F-B1BB-4F6D562E3F09}" dateTime="2018-08-03T12:53:49" maxSheetId="2" userName="elisabeta.trifan" r:id="rId300" minRId="2866">
    <sheetIdMap count="1">
      <sheetId val="1"/>
    </sheetIdMap>
  </header>
  <header guid="{07BDC2E6-DDFA-4F68-8FD8-CFD07F543F35}" dateTime="2018-08-03T13:19:25" maxSheetId="2" userName="gabriela.clabescu" r:id="rId301" minRId="2867" maxRId="2892">
    <sheetIdMap count="1">
      <sheetId val="1"/>
    </sheetIdMap>
  </header>
  <header guid="{B6957E0F-83EC-4EB7-BD31-BEA4F725EF17}" dateTime="2018-08-03T13:26:51" maxSheetId="2" userName="gabriela.clabescu" r:id="rId302" minRId="2895" maxRId="2924">
    <sheetIdMap count="1">
      <sheetId val="1"/>
    </sheetIdMap>
  </header>
  <header guid="{DCCEA8BD-F61C-4138-BDBB-BB90ACBF16E9}" dateTime="2018-08-03T13:36:26" maxSheetId="2" userName="elisabeta.trifan" r:id="rId303" minRId="2925">
    <sheetIdMap count="1">
      <sheetId val="1"/>
    </sheetIdMap>
  </header>
  <header guid="{81280DA4-A367-4F17-8935-69EEB88BCEDB}" dateTime="2018-08-03T14:24:18" maxSheetId="2" userName="elisabeta.trifan" r:id="rId304">
    <sheetIdMap count="1">
      <sheetId val="1"/>
    </sheetIdMap>
  </header>
  <header guid="{9ADD9DE0-4B4C-423B-A0E4-63C54C12175C}" dateTime="2018-08-06T15:05:25" maxSheetId="2" userName="elisabeta.trifan" r:id="rId305" minRId="2932">
    <sheetIdMap count="1">
      <sheetId val="1"/>
    </sheetIdMap>
  </header>
  <header guid="{DA21DF58-91A4-4BB9-B28C-733E8526BD87}" dateTime="2018-08-06T15:06:33" maxSheetId="2" userName="elisabeta.trifan" r:id="rId306" minRId="2936">
    <sheetIdMap count="1">
      <sheetId val="1"/>
    </sheetIdMap>
  </header>
  <header guid="{05CF1F2F-B76C-451E-BFAD-27B8DB49478E}" dateTime="2018-08-06T15:39:17" maxSheetId="2" userName="steluta.bulaceanu" r:id="rId307">
    <sheetIdMap count="1">
      <sheetId val="1"/>
    </sheetIdMap>
  </header>
  <header guid="{3604882F-7226-439C-8F3B-417EBCB5A06E}" dateTime="2018-08-06T16:08:07" maxSheetId="2" userName="corina.chibzuloiu" r:id="rId308" minRId="2939" maxRId="3382">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95" sId="1" numFmtId="4">
    <oc r="AJ335">
      <v>0</v>
    </oc>
    <nc r="AJ335">
      <v>98751.53</v>
    </nc>
  </rcc>
  <rcc rId="2396" sId="1" numFmtId="4">
    <oc r="AJ314">
      <v>0</v>
    </oc>
    <nc r="AJ314">
      <v>91204</v>
    </nc>
  </rcc>
  <rcc rId="2397" sId="1" numFmtId="4">
    <oc r="AJ332">
      <v>0</v>
    </oc>
    <nc r="AJ332">
      <v>67163.210000000006</v>
    </nc>
  </rcc>
  <rcc rId="2398" sId="1" numFmtId="4">
    <oc r="AJ361">
      <v>0</v>
    </oc>
    <nc r="AJ361">
      <v>99061</v>
    </nc>
  </rcc>
  <rcc rId="2399" sId="1" numFmtId="4">
    <oc r="AJ366">
      <v>0</v>
    </oc>
    <nc r="AJ366">
      <v>96470.38</v>
    </nc>
  </rcc>
  <rcc rId="2400" sId="1" numFmtId="4">
    <oc r="AJ355">
      <v>57916.69</v>
    </oc>
    <nc r="AJ355">
      <v>57915.69</v>
    </nc>
  </rcc>
  <rcc rId="2401" sId="1" numFmtId="4">
    <oc r="AJ139">
      <v>160806.06</v>
    </oc>
    <nc r="AJ139">
      <v>139474.65</v>
    </nc>
  </rcc>
  <rcc rId="2402" sId="1" numFmtId="4">
    <oc r="AK139">
      <v>0</v>
    </oc>
    <nc r="AK139">
      <v>21331.41</v>
    </nc>
  </rcc>
  <rcc rId="2403" sId="1" numFmtId="4">
    <oc r="AJ260">
      <v>19841086.48</v>
    </oc>
    <nc r="AJ260">
      <v>19540647.710000001</v>
    </nc>
  </rcc>
  <rcc rId="2404" sId="1">
    <oc r="AJ267">
      <f>4923177.41+2008542</f>
    </oc>
    <nc r="AJ267">
      <f>4923177.41+2008542</f>
    </nc>
  </rcc>
  <rcc rId="2405" sId="1">
    <oc r="AK283">
      <f>14811.16+3840.29</f>
    </oc>
    <nc r="AK283">
      <f>14811.12+3840.29</f>
    </nc>
  </rcc>
  <rcv guid="{A87F3E0E-3A8E-4B82-8170-33752259B7DB}" action="delete"/>
  <rdn rId="0" localSheetId="1" customView="1" name="Z_A87F3E0E_3A8E_4B82_8170_33752259B7DB_.wvu.PrintArea" hidden="1" oldHidden="1">
    <formula>Sheet1!$A$1:$AL$432</formula>
    <oldFormula>Sheet1!$A$1:$AL$432</oldFormula>
  </rdn>
  <rdn rId="0" localSheetId="1" customView="1" name="Z_A87F3E0E_3A8E_4B82_8170_33752259B7DB_.wvu.FilterData" hidden="1" oldHidden="1">
    <formula>Sheet1!$A$6:$AL$432</formula>
    <oldFormula>Sheet1!$A$6:$AL$432</oldFormula>
  </rdn>
  <rcv guid="{A87F3E0E-3A8E-4B82-8170-33752259B7DB}"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71" sId="1">
    <nc r="A69">
      <v>3</v>
    </nc>
  </rcc>
  <rfmt sheetId="1" sqref="D69" start="0" length="0">
    <dxf/>
  </rfmt>
  <rfmt sheetId="1" sqref="C68" start="0" length="0">
    <dxf>
      <font>
        <sz val="12"/>
        <color auto="1"/>
      </font>
      <border outline="0">
        <left/>
      </border>
    </dxf>
  </rfmt>
  <rfmt sheetId="1" sqref="D68" start="0" length="0">
    <dxf>
      <border outline="0">
        <left/>
      </border>
    </dxf>
  </rfmt>
  <rcc rId="2472" sId="1">
    <nc r="B69">
      <v>118396</v>
    </nc>
  </rcc>
  <rcc rId="2473" sId="1" odxf="1" dxf="1">
    <nc r="C69">
      <v>428</v>
    </nc>
    <ndxf>
      <font>
        <sz val="12"/>
        <color auto="1"/>
      </font>
      <border outline="0">
        <left/>
      </border>
    </ndxf>
  </rcc>
  <rcc rId="2474" sId="1" odxf="1" dxf="1">
    <nc r="D69" t="inlineStr">
      <is>
        <t>SD</t>
      </is>
    </nc>
    <ndxf>
      <border outline="0">
        <left/>
      </border>
    </ndxf>
  </rcc>
  <rfmt sheetId="1" sqref="E69" start="0" length="0">
    <dxf>
      <font>
        <b val="0"/>
        <sz val="12"/>
        <color auto="1"/>
      </font>
    </dxf>
  </rfmt>
  <rcc rId="2475" sId="1">
    <nc r="E69" t="inlineStr">
      <is>
        <t>AP 2/11i  /2.2</t>
      </is>
    </nc>
  </rcc>
  <rfmt sheetId="1" sqref="F69" start="0" length="0">
    <dxf>
      <font>
        <b val="0"/>
        <sz val="12"/>
        <color auto="1"/>
      </font>
      <alignment horizontal="general"/>
    </dxf>
  </rfmt>
  <rcc rId="2476" sId="1">
    <nc r="F69" t="inlineStr">
      <is>
        <t>CP1 less /2017</t>
      </is>
    </nc>
  </rcc>
</revisions>
</file>

<file path=xl/revisions/revisionLog1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24" sId="1">
    <nc r="N353" t="inlineStr">
      <is>
        <t>Proiect cu acoperire națională</t>
      </is>
    </nc>
  </rcc>
  <rcc rId="825" sId="1">
    <nc r="O353" t="inlineStr">
      <is>
        <t>PRAHOVA</t>
      </is>
    </nc>
  </rcc>
</revisions>
</file>

<file path=xl/revisions/revisionLog1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26" sId="1">
    <nc r="P353" t="inlineStr">
      <is>
        <t>Ploiesti</t>
      </is>
    </nc>
  </rcc>
  <rcc rId="827" sId="1">
    <nc r="Q353" t="inlineStr">
      <is>
        <t>ONG</t>
      </is>
    </nc>
  </rcc>
  <rcc rId="828" sId="1" numFmtId="4">
    <oc r="M353">
      <f>S353/AE353*100</f>
    </oc>
    <nc r="M353">
      <v>83.304188969999998</v>
    </nc>
  </rcc>
  <rcc rId="829" sId="1">
    <nc r="R353" t="inlineStr">
      <is>
        <t>120 - Investiții în capacitatea instituțională și în eficiența administrațiilor și a serviciilor publice la nivel național, regional și local, în perspectiva realizării de reforme, a unei mai bune legiferări și a bunei guvernanțe</t>
      </is>
    </nc>
  </rcc>
  <rcc rId="830" sId="1" numFmtId="4">
    <nc r="U353">
      <v>151099.29</v>
    </nc>
  </rcc>
  <rcc rId="831" sId="1" numFmtId="4">
    <nc r="T353">
      <v>629423.91</v>
    </nc>
  </rcc>
</revisions>
</file>

<file path=xl/revisions/revisionLog1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32" sId="1" numFmtId="4">
    <nc r="W353">
      <v>111074.8</v>
    </nc>
  </rcc>
  <rcc rId="833" sId="1" numFmtId="4">
    <nc r="X353">
      <v>37774.769999999997</v>
    </nc>
  </rcc>
  <rcc rId="834" sId="1" numFmtId="4">
    <nc r="AC353">
      <v>15112.25</v>
    </nc>
  </rcc>
  <rcc rId="835" sId="1" numFmtId="4">
    <nc r="AD353">
      <v>3854.56</v>
    </nc>
  </rcc>
  <rcc rId="836" sId="1" numFmtId="4">
    <nc r="AF353">
      <v>0</v>
    </nc>
  </rcc>
</revisions>
</file>

<file path=xl/revisions/revisionLog1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37" sId="1">
    <nc r="AH353" t="inlineStr">
      <is>
        <t>implementare</t>
      </is>
    </nc>
  </rcc>
  <rcc rId="838" sId="1">
    <nc r="AI353" t="inlineStr">
      <is>
        <t>n.a</t>
      </is>
    </nc>
  </rcc>
  <rcc rId="839" sId="1" numFmtId="4">
    <nc r="AJ353">
      <v>0</v>
    </nc>
  </rcc>
  <rcc rId="840" sId="1" numFmtId="4">
    <nc r="AK353">
      <v>0</v>
    </nc>
  </rcc>
</revisions>
</file>

<file path=xl/revisions/revisionLog1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41" sId="1">
    <nc r="F354" t="inlineStr">
      <is>
        <t>CP 2/2017 (MySMIS: POCA/111/1/1)</t>
      </is>
    </nc>
  </rcc>
  <rcc rId="842" sId="1">
    <nc r="A354">
      <v>125</v>
    </nc>
  </rcc>
  <rcv guid="{EA64E7D7-BA48-4965-B650-778AE412FE0C}" action="delete"/>
  <rdn rId="0" localSheetId="1" customView="1" name="Z_EA64E7D7_BA48_4965_B650_778AE412FE0C_.wvu.PrintArea" hidden="1" oldHidden="1">
    <formula>Sheet1!$A$1:$AL$399</formula>
    <oldFormula>Sheet1!$A$1:$AL$399</oldFormula>
  </rdn>
  <rdn rId="0" localSheetId="1" customView="1" name="Z_EA64E7D7_BA48_4965_B650_778AE412FE0C_.wvu.FilterData" hidden="1" oldHidden="1">
    <formula>Sheet1!$A$6:$AL$399</formula>
    <oldFormula>Sheet1!$A$6:$AL$399</oldFormula>
  </rdn>
  <rcv guid="{EA64E7D7-BA48-4965-B650-778AE412FE0C}" action="add"/>
</revisions>
</file>

<file path=xl/revisions/revisionLog1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45" sId="1">
    <nc r="A355">
      <v>126</v>
    </nc>
  </rcc>
  <rcc rId="846" sId="1">
    <nc r="F355" t="inlineStr">
      <is>
        <t>CP 2/2017 (MySMIS: POCA/111/1/1)</t>
      </is>
    </nc>
  </rcc>
  <rcv guid="{EA64E7D7-BA48-4965-B650-778AE412FE0C}" action="delete"/>
  <rdn rId="0" localSheetId="1" customView="1" name="Z_EA64E7D7_BA48_4965_B650_778AE412FE0C_.wvu.PrintArea" hidden="1" oldHidden="1">
    <formula>Sheet1!$A$1:$AL$399</formula>
    <oldFormula>Sheet1!$A$1:$AL$399</oldFormula>
  </rdn>
  <rdn rId="0" localSheetId="1" customView="1" name="Z_EA64E7D7_BA48_4965_B650_778AE412FE0C_.wvu.FilterData" hidden="1" oldHidden="1">
    <formula>Sheet1!$A$6:$AL$399</formula>
    <oldFormula>Sheet1!$A$6:$AL$399</oldFormula>
  </rdn>
  <rcv guid="{EA64E7D7-BA48-4965-B650-778AE412FE0C}" action="add"/>
</revisions>
</file>

<file path=xl/revisions/revisionLog1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49" sId="1">
    <nc r="E354" t="inlineStr">
      <is>
        <t>AP1/11i /1.1</t>
      </is>
    </nc>
  </rcc>
  <rcc rId="850" sId="1" xfDxf="1" dxf="1">
    <nc r="E355" t="inlineStr">
      <is>
        <t>AP1/11i /1.1</t>
      </is>
    </nc>
    <ndxf>
      <font>
        <sz val="12"/>
        <color auto="1"/>
      </font>
      <alignment horizontal="center" vertical="center" wrapText="1"/>
      <border outline="0">
        <left style="thin">
          <color indexed="64"/>
        </left>
        <right style="thin">
          <color indexed="64"/>
        </right>
        <top style="thin">
          <color indexed="64"/>
        </top>
        <bottom style="thin">
          <color indexed="64"/>
        </bottom>
      </border>
    </ndxf>
  </rcc>
  <rcc rId="851" sId="1">
    <nc r="B354">
      <v>112861</v>
    </nc>
  </rcc>
  <rcc rId="852" sId="1">
    <nc r="C354">
      <v>324</v>
    </nc>
  </rcc>
  <rcc rId="853" sId="1">
    <nc r="B355">
      <v>110709</v>
    </nc>
  </rcc>
  <rcc rId="854" sId="1">
    <nc r="C355">
      <v>313</v>
    </nc>
  </rcc>
</revisions>
</file>

<file path=xl/revisions/revisionLog1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55" sId="1">
    <nc r="D354" t="inlineStr">
      <is>
        <t>DV</t>
      </is>
    </nc>
  </rcc>
  <rcc rId="856" sId="1" xfDxf="1" dxf="1">
    <nc r="D355" t="inlineStr">
      <is>
        <t>DV</t>
      </is>
    </nc>
    <n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ndxf>
  </rcc>
  <rcc rId="857" sId="1">
    <nc r="G354" t="inlineStr">
      <is>
        <t>Cresterea capacitatii PTIR de a formula politici publice alternative in domeniul debirocratizarii si
simplificarii procedurilor aplicabile mediului de afaceri</t>
      </is>
    </nc>
  </rcc>
  <rcc rId="858" sId="1">
    <nc r="H354" t="inlineStr">
      <is>
        <t>ASOCIATIA "PATRONATUL TINERILOR INTREPRINZATORI DIN ROMANIA"</t>
      </is>
    </nc>
  </rcc>
  <rcc rId="859" sId="1">
    <nc r="I354" t="inlineStr">
      <is>
        <t>NA</t>
      </is>
    </nc>
  </rcc>
  <rcc rId="860" sId="1" numFmtId="19">
    <nc r="K354">
      <v>43290</v>
    </nc>
  </rcc>
  <rcc rId="861" sId="1" numFmtId="19">
    <nc r="L354">
      <v>43765</v>
    </nc>
  </rcc>
  <rcc rId="862" sId="1">
    <nc r="J354" t="inlineStr">
      <is>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is>
    </nc>
  </rcc>
  <rfmt sheetId="1" sqref="J354">
    <dxf>
      <alignment vertical="center"/>
    </dxf>
  </rfmt>
  <rcv guid="{EA64E7D7-BA48-4965-B650-778AE412FE0C}" action="delete"/>
  <rdn rId="0" localSheetId="1" customView="1" name="Z_EA64E7D7_BA48_4965_B650_778AE412FE0C_.wvu.PrintArea" hidden="1" oldHidden="1">
    <formula>Sheet1!$A$1:$AL$399</formula>
    <oldFormula>Sheet1!$A$1:$AL$399</oldFormula>
  </rdn>
  <rdn rId="0" localSheetId="1" customView="1" name="Z_EA64E7D7_BA48_4965_B650_778AE412FE0C_.wvu.FilterData" hidden="1" oldHidden="1">
    <formula>Sheet1!$A$6:$AL$399</formula>
    <oldFormula>Sheet1!$A$6:$AL$399</oldFormula>
  </rdn>
  <rcv guid="{EA64E7D7-BA48-4965-B650-778AE412FE0C}" action="add"/>
</revisions>
</file>

<file path=xl/revisions/revisionLog1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65" sId="1">
    <oc r="AG355">
      <f>AE355+AF355</f>
    </oc>
    <nc r="AG355">
      <f>AE355+AF355</f>
    </nc>
  </rcc>
  <rcc rId="866" sId="1">
    <nc r="G355" t="inlineStr">
      <is>
        <t>Cresterea implicarii ONG-urilor si partenerilor sociali in promovarea politicilor pulbice alternative
pentru copiii cu TSA (ONGPP)</t>
      </is>
    </nc>
  </rcc>
  <rcc rId="867" sId="1">
    <nc r="H355" t="inlineStr">
      <is>
        <t>ASOCIATIA HELP AUTISM</t>
      </is>
    </nc>
  </rcc>
</revisions>
</file>

<file path=xl/revisions/revisionLog1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68" sId="1">
    <oc r="AI326" t="inlineStr">
      <is>
        <t>n.a.</t>
      </is>
    </oc>
    <nc r="AI326" t="inlineStr">
      <is>
        <t>AA1/10.07.2018</t>
      </is>
    </nc>
  </rcc>
  <rcc rId="869" sId="1" numFmtId="4">
    <oc r="AC326">
      <v>15752.96</v>
    </oc>
    <nc r="AC326">
      <v>15752.94</v>
    </nc>
  </rcc>
  <rcc rId="870" sId="1" numFmtId="4">
    <oc r="AD326">
      <v>4018</v>
    </oc>
    <nc r="AD326">
      <v>4018.02</v>
    </nc>
  </rcc>
  <rcc rId="871" sId="1" numFmtId="4">
    <oc r="W326">
      <v>102394.12</v>
    </oc>
    <nc r="W326">
      <v>115784.14</v>
    </nc>
  </rcc>
  <rcc rId="872" sId="1" numFmtId="4">
    <oc r="X326">
      <v>36161.980000000003</v>
    </oc>
    <nc r="X326">
      <v>39376.32</v>
    </nc>
  </rcc>
  <rcc rId="873" sId="1" numFmtId="4">
    <oc r="T326">
      <v>669500.09</v>
    </oc>
    <nc r="T326">
      <v>656110.09</v>
    </nc>
  </rcc>
  <rcc rId="874" sId="1" numFmtId="4">
    <oc r="U326">
      <v>160719.9</v>
    </oc>
    <nc r="U326">
      <v>157505.54</v>
    </nc>
  </rcc>
  <rcc rId="875" sId="1" numFmtId="4">
    <nc r="Z326">
      <v>0</v>
    </nc>
  </rcc>
  <rcc rId="876" sId="1" numFmtId="4">
    <nc r="AA326">
      <v>0</v>
    </nc>
  </rcc>
  <rcv guid="{A5B1481C-EF26-486A-984F-85CDDC2FD94F}" action="delete"/>
  <rdn rId="0" localSheetId="1" customView="1" name="Z_A5B1481C_EF26_486A_984F_85CDDC2FD94F_.wvu.PrintArea" hidden="1" oldHidden="1">
    <formula>Sheet1!$A$1:$AL$399</formula>
    <oldFormula>Sheet1!$A$1:$AL$399</oldFormula>
  </rdn>
  <rdn rId="0" localSheetId="1" customView="1" name="Z_A5B1481C_EF26_486A_984F_85CDDC2FD94F_.wvu.FilterData" hidden="1" oldHidden="1">
    <formula>Sheet1!$A$6:$AL$399</formula>
    <oldFormula>Sheet1!$A$6:$AL$399</oldFormula>
  </rdn>
  <rcv guid="{A5B1481C-EF26-486A-984F-85CDDC2FD94F}"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77" sId="1" odxf="1" dxf="1">
    <nc r="G69" t="inlineStr">
      <is>
        <t>Parteneriat pentru etică și integritate în Consiliul Județean Buzau</t>
      </is>
    </nc>
    <ndxf>
      <font>
        <b val="0"/>
        <sz val="10"/>
        <color auto="1"/>
        <charset val="1"/>
      </font>
      <alignment horizontal="general"/>
    </ndxf>
  </rcc>
  <rfmt sheetId="1" sqref="H69" start="0" length="0">
    <dxf>
      <font>
        <b val="0"/>
        <sz val="12"/>
        <color auto="1"/>
      </font>
    </dxf>
  </rfmt>
  <rcc rId="2478" sId="1">
    <nc r="H69" t="inlineStr">
      <is>
        <t>Județul Buzău</t>
      </is>
    </nc>
  </rcc>
  <rfmt sheetId="1" sqref="I69" start="0" length="0">
    <dxf/>
  </rfmt>
  <rcc rId="2479" sId="1" odxf="1" dxf="1">
    <nc r="I69" t="inlineStr">
      <is>
        <t>Asociația Română Pentru Transparență</t>
      </is>
    </nc>
    <ndxf>
      <font>
        <b val="0"/>
        <sz val="12"/>
        <color auto="1"/>
      </font>
    </ndxf>
  </rcc>
  <rfmt sheetId="1" sqref="J69" start="0" length="0">
    <dxf>
      <font>
        <b val="0"/>
        <sz val="12"/>
        <color auto="1"/>
        <charset val="1"/>
      </font>
      <alignment horizontal="general" vertical="top"/>
    </dxf>
  </rfmt>
  <rcc rId="2480" sId="1">
    <nc r="J69" t="inlineStr">
      <is>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relevanþi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is>
    </nc>
  </rcc>
  <rcv guid="{9EA5E3FA-46F1-4729-828C-4A08518018C1}" action="delete"/>
  <rdn rId="0" localSheetId="1" customView="1" name="Z_9EA5E3FA_46F1_4729_828C_4A08518018C1_.wvu.PrintArea" hidden="1" oldHidden="1">
    <formula>Sheet1!$A$1:$AL$432</formula>
    <oldFormula>Sheet1!$A$1:$AL$432</oldFormula>
  </rdn>
  <rdn rId="0" localSheetId="1" customView="1" name="Z_9EA5E3FA_46F1_4729_828C_4A08518018C1_.wvu.FilterData" hidden="1" oldHidden="1">
    <formula>Sheet1!$A$1:$AK$404</formula>
    <oldFormula>Sheet1!$A$1:$AK$404</oldFormula>
  </rdn>
  <rcv guid="{9EA5E3FA-46F1-4729-828C-4A08518018C1}" action="add"/>
</revisions>
</file>

<file path=xl/revisions/revisionLog1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355">
    <dxf>
      <alignment vertical="center"/>
    </dxf>
  </rfmt>
  <rcc rId="879" sId="1" numFmtId="19">
    <nc r="K355">
      <v>43291</v>
    </nc>
  </rcc>
  <rcc rId="880" sId="1">
    <nc r="J355" t="inlineStr">
      <is>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iniþiate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is>
    </nc>
  </rcc>
  <rcc rId="881" sId="1">
    <nc r="I355" t="inlineStr">
      <is>
        <t>NA</t>
      </is>
    </nc>
  </rcc>
</revisions>
</file>

<file path=xl/revisions/revisionLog1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82" sId="1" numFmtId="19">
    <nc r="L355">
      <v>43778</v>
    </nc>
  </rcc>
  <rcc rId="883" sId="1" numFmtId="19">
    <oc r="L354">
      <v>43765</v>
    </oc>
    <nc r="L354">
      <v>43777</v>
    </nc>
  </rcc>
</revisions>
</file>

<file path=xl/revisions/revisionLog1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84" sId="1">
    <nc r="O308" t="inlineStr">
      <is>
        <t>Bucuresti</t>
      </is>
    </nc>
  </rcc>
  <rcc rId="885" sId="1">
    <nc r="P308" t="inlineStr">
      <is>
        <t>Bucuresti</t>
      </is>
    </nc>
  </rcc>
  <rcv guid="{36624B2D-80F9-4F79-AC4A-B3547C36F23F}" action="delete"/>
  <rdn rId="0" localSheetId="1" customView="1" name="Z_36624B2D_80F9_4F79_AC4A_B3547C36F23F_.wvu.PrintArea" hidden="1" oldHidden="1">
    <formula>Sheet1!$A$1:$AL$399</formula>
    <oldFormula>Sheet1!$A$1:$AL$399</oldFormula>
  </rdn>
  <rdn rId="0" localSheetId="1" customView="1" name="Z_36624B2D_80F9_4F79_AC4A_B3547C36F23F_.wvu.FilterData" hidden="1" oldHidden="1">
    <formula>Sheet1!$A$6:$DG$370</formula>
    <oldFormula>Sheet1!$A$6:$AL$399</oldFormula>
  </rdn>
  <rcv guid="{36624B2D-80F9-4F79-AC4A-B3547C36F23F}" action="add"/>
</revisions>
</file>

<file path=xl/revisions/revisionLog1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88" sId="1">
    <nc r="O309" t="inlineStr">
      <is>
        <t>Galati</t>
      </is>
    </nc>
  </rcc>
  <rcc rId="889" sId="1">
    <nc r="P309" t="inlineStr">
      <is>
        <t>Galati</t>
      </is>
    </nc>
  </rcc>
</revisions>
</file>

<file path=xl/revisions/revisionLog1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90" sId="1" odxf="1" dxf="1">
    <nc r="N324" t="inlineStr">
      <is>
        <t>Proiect cu acoperire națională</t>
      </is>
    </nc>
    <odxf>
      <fill>
        <patternFill patternType="solid">
          <bgColor theme="0"/>
        </patternFill>
      </fill>
    </odxf>
    <ndxf>
      <fill>
        <patternFill patternType="none">
          <bgColor indexed="65"/>
        </patternFill>
      </fill>
    </ndxf>
  </rcc>
  <rcc rId="891" sId="1" odxf="1" dxf="1">
    <nc r="O324" t="inlineStr">
      <is>
        <t>București</t>
      </is>
    </nc>
    <odxf>
      <fill>
        <patternFill patternType="solid">
          <bgColor theme="0"/>
        </patternFill>
      </fill>
    </odxf>
    <ndxf>
      <fill>
        <patternFill patternType="none">
          <bgColor indexed="65"/>
        </patternFill>
      </fill>
    </ndxf>
  </rcc>
  <rcc rId="892" sId="1" odxf="1" dxf="1">
    <nc r="P324" t="inlineStr">
      <is>
        <t>București</t>
      </is>
    </nc>
    <odxf>
      <fill>
        <patternFill patternType="solid">
          <bgColor theme="0"/>
        </patternFill>
      </fill>
    </odxf>
    <ndxf>
      <fill>
        <patternFill patternType="none">
          <bgColor indexed="65"/>
        </patternFill>
      </fill>
    </ndxf>
  </rcc>
  <rcc rId="893" sId="1" odxf="1" dxf="1">
    <nc r="Q324" t="inlineStr">
      <is>
        <t>ONG</t>
      </is>
    </nc>
    <odxf>
      <fill>
        <patternFill patternType="solid">
          <bgColor theme="0"/>
        </patternFill>
      </fill>
    </odxf>
    <ndxf>
      <fill>
        <patternFill patternType="none">
          <bgColor indexed="65"/>
        </patternFill>
      </fill>
    </ndxf>
  </rcc>
  <rcc rId="894" sId="1">
    <nc r="R324" t="inlineStr">
      <is>
        <t>119 - Investiții în capacitatea instituțională și în eficiența administrațiilor și a serviciilor publice la nivel național, regional și local, în perspectiva realizării de reforme, a unei mai bune legiferări și a bunei guvernanțe</t>
      </is>
    </nc>
  </rcc>
  <rcv guid="{EF10298D-3F59-43F1-9A86-8C1CCA3B5D93}" action="delete"/>
  <rdn rId="0" localSheetId="1" customView="1" name="Z_EF10298D_3F59_43F1_9A86_8C1CCA3B5D93_.wvu.PrintArea" hidden="1" oldHidden="1">
    <formula>Sheet1!$A$1:$AL$399</formula>
    <oldFormula>Sheet1!$A$1:$AL$399</oldFormula>
  </rdn>
  <rdn rId="0" localSheetId="1" customView="1" name="Z_EF10298D_3F59_43F1_9A86_8C1CCA3B5D93_.wvu.FilterData" hidden="1" oldHidden="1">
    <formula>Sheet1!$A$6:$AL$399</formula>
    <oldFormula>Sheet1!$A$6:$AL$399</oldFormula>
  </rdn>
  <rcv guid="{EF10298D-3F59-43F1-9A86-8C1CCA3B5D93}" action="add"/>
</revisions>
</file>

<file path=xl/revisions/revisionLog1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97" sId="1" xfDxf="1" dxf="1">
    <oc r="AH9" t="inlineStr">
      <is>
        <t>implementare</t>
      </is>
    </oc>
    <nc r="AH9" t="inlineStr">
      <is>
        <t xml:space="preserve"> în implementare</t>
      </is>
    </nc>
    <ndxf>
      <font>
        <sz val="12"/>
        <color auto="1"/>
      </font>
      <numFmt numFmtId="3" formatCode="#,##0"/>
      <alignment horizontal="right" vertical="center" wrapText="1"/>
      <border outline="0">
        <left style="thin">
          <color indexed="64"/>
        </left>
        <right style="thin">
          <color indexed="64"/>
        </right>
        <top style="thin">
          <color indexed="64"/>
        </top>
        <bottom style="thin">
          <color indexed="64"/>
        </bottom>
      </border>
    </ndxf>
  </rcc>
  <rcc rId="898" sId="1" odxf="1" dxf="1">
    <oc r="AH10" t="inlineStr">
      <is>
        <t>implementare</t>
      </is>
    </oc>
    <nc r="AH10" t="inlineStr">
      <is>
        <t xml:space="preserve"> în implementare</t>
      </is>
    </nc>
    <odxf>
      <font>
        <sz val="12"/>
        <color auto="1"/>
      </font>
    </odxf>
    <ndxf>
      <font>
        <sz val="12"/>
        <color auto="1"/>
      </font>
    </ndxf>
  </rcc>
  <rcc rId="899" sId="1" odxf="1" dxf="1">
    <oc r="AH11" t="inlineStr">
      <is>
        <t>implementare</t>
      </is>
    </oc>
    <nc r="AH11" t="inlineStr">
      <is>
        <t xml:space="preserve"> în implementare</t>
      </is>
    </nc>
    <odxf>
      <font>
        <sz val="12"/>
        <color auto="1"/>
      </font>
    </odxf>
    <ndxf>
      <font>
        <sz val="12"/>
        <color auto="1"/>
      </font>
    </ndxf>
  </rcc>
  <rcc rId="900" sId="1" odxf="1" dxf="1">
    <oc r="AH12" t="inlineStr">
      <is>
        <t>implementare</t>
      </is>
    </oc>
    <nc r="AH12" t="inlineStr">
      <is>
        <t xml:space="preserve"> în implementare</t>
      </is>
    </nc>
    <odxf>
      <font>
        <sz val="12"/>
        <color auto="1"/>
      </font>
    </odxf>
    <ndxf>
      <font>
        <sz val="12"/>
        <color auto="1"/>
      </font>
    </ndxf>
  </rcc>
  <rcc rId="901" sId="1">
    <oc r="AH17" t="inlineStr">
      <is>
        <t>implementare</t>
      </is>
    </oc>
    <nc r="AH17" t="inlineStr">
      <is>
        <t xml:space="preserve"> în implementare</t>
      </is>
    </nc>
  </rcc>
  <rcc rId="902" sId="1">
    <oc r="AH22" t="inlineStr">
      <is>
        <t>implementare</t>
      </is>
    </oc>
    <nc r="AH22" t="inlineStr">
      <is>
        <t xml:space="preserve"> în implementare</t>
      </is>
    </nc>
  </rcc>
  <rcc rId="903" sId="1">
    <oc r="AH23" t="inlineStr">
      <is>
        <t>implementare</t>
      </is>
    </oc>
    <nc r="AH23" t="inlineStr">
      <is>
        <t xml:space="preserve"> în implementare</t>
      </is>
    </nc>
  </rcc>
  <rcc rId="904" sId="1">
    <oc r="AH24" t="inlineStr">
      <is>
        <t>implementare</t>
      </is>
    </oc>
    <nc r="AH24" t="inlineStr">
      <is>
        <t xml:space="preserve"> în implementare</t>
      </is>
    </nc>
  </rcc>
  <rcc rId="905" sId="1" odxf="1" dxf="1">
    <oc r="AH25" t="inlineStr">
      <is>
        <t>implementare</t>
      </is>
    </oc>
    <nc r="AH25" t="inlineStr">
      <is>
        <t xml:space="preserve"> în implementare</t>
      </is>
    </nc>
    <odxf>
      <font>
        <sz val="12"/>
        <color auto="1"/>
      </font>
    </odxf>
    <ndxf>
      <font>
        <sz val="12"/>
        <color auto="1"/>
      </font>
    </ndxf>
  </rcc>
  <rcc rId="906" sId="1">
    <oc r="AH34" t="inlineStr">
      <is>
        <t>implementare</t>
      </is>
    </oc>
    <nc r="AH34" t="inlineStr">
      <is>
        <t xml:space="preserve"> în implementare</t>
      </is>
    </nc>
  </rcc>
  <rcc rId="907" sId="1">
    <oc r="AH39" t="inlineStr">
      <is>
        <t>implementare</t>
      </is>
    </oc>
    <nc r="AH39" t="inlineStr">
      <is>
        <t xml:space="preserve"> în implementare</t>
      </is>
    </nc>
  </rcc>
  <rcc rId="908" sId="1">
    <oc r="AH49" t="inlineStr">
      <is>
        <t>implementare</t>
      </is>
    </oc>
    <nc r="AH49" t="inlineStr">
      <is>
        <t xml:space="preserve"> în implementare</t>
      </is>
    </nc>
  </rcc>
  <rcc rId="909" sId="1">
    <oc r="AH50" t="inlineStr">
      <is>
        <t>implementare</t>
      </is>
    </oc>
    <nc r="AH50" t="inlineStr">
      <is>
        <t xml:space="preserve"> în implementare</t>
      </is>
    </nc>
  </rcc>
  <rcc rId="910" sId="1">
    <oc r="AH54" t="inlineStr">
      <is>
        <t>implementare</t>
      </is>
    </oc>
    <nc r="AH54" t="inlineStr">
      <is>
        <t xml:space="preserve"> în implementare</t>
      </is>
    </nc>
  </rcc>
  <rcc rId="911" sId="1">
    <oc r="AH55" t="inlineStr">
      <is>
        <t>implementare</t>
      </is>
    </oc>
    <nc r="AH55" t="inlineStr">
      <is>
        <t xml:space="preserve"> în implementare</t>
      </is>
    </nc>
  </rcc>
  <rcc rId="912" sId="1">
    <oc r="AH60" t="inlineStr">
      <is>
        <t>implementare</t>
      </is>
    </oc>
    <nc r="AH60" t="inlineStr">
      <is>
        <t xml:space="preserve"> în implementare</t>
      </is>
    </nc>
  </rcc>
  <rcc rId="913" sId="1" odxf="1" dxf="1">
    <oc r="AH61" t="inlineStr">
      <is>
        <t>implementare</t>
      </is>
    </oc>
    <nc r="AH61" t="inlineStr">
      <is>
        <t xml:space="preserve"> în implementare</t>
      </is>
    </nc>
    <odxf>
      <font>
        <sz val="12"/>
        <color auto="1"/>
      </font>
    </odxf>
    <ndxf>
      <font>
        <sz val="12"/>
        <color auto="1"/>
      </font>
    </ndxf>
  </rcc>
  <rcc rId="914" sId="1" odxf="1" dxf="1">
    <oc r="AH65" t="inlineStr">
      <is>
        <t>implementare</t>
      </is>
    </oc>
    <nc r="AH65" t="inlineStr">
      <is>
        <t xml:space="preserve"> în implementare</t>
      </is>
    </nc>
    <odxf>
      <font>
        <sz val="12"/>
        <color auto="1"/>
      </font>
    </odxf>
    <ndxf>
      <font>
        <sz val="12"/>
        <color auto="1"/>
      </font>
    </ndxf>
  </rcc>
  <rcc rId="915" sId="1" odxf="1" dxf="1">
    <oc r="AH75" t="inlineStr">
      <is>
        <t>implementare</t>
      </is>
    </oc>
    <nc r="AH75" t="inlineStr">
      <is>
        <t xml:space="preserve"> în implementare</t>
      </is>
    </nc>
    <odxf>
      <font>
        <sz val="12"/>
        <color auto="1"/>
      </font>
    </odxf>
    <ndxf>
      <font>
        <sz val="12"/>
        <color auto="1"/>
      </font>
    </ndxf>
  </rcc>
  <rcc rId="916" sId="1" odxf="1" dxf="1">
    <oc r="AH80" t="inlineStr">
      <is>
        <t>implementare</t>
      </is>
    </oc>
    <nc r="AH80" t="inlineStr">
      <is>
        <t xml:space="preserve"> în implementare</t>
      </is>
    </nc>
    <odxf>
      <font>
        <sz val="12"/>
        <color auto="1"/>
      </font>
    </odxf>
    <ndxf>
      <font>
        <sz val="12"/>
        <color auto="1"/>
      </font>
    </ndxf>
  </rcc>
  <rcc rId="917" sId="1">
    <oc r="AH81" t="inlineStr">
      <is>
        <t>implementare</t>
      </is>
    </oc>
    <nc r="AH81" t="inlineStr">
      <is>
        <t xml:space="preserve"> în implementare</t>
      </is>
    </nc>
  </rcc>
  <rcc rId="918" sId="1">
    <oc r="AH82" t="inlineStr">
      <is>
        <t>implementare</t>
      </is>
    </oc>
    <nc r="AH82" t="inlineStr">
      <is>
        <t xml:space="preserve"> în implementare</t>
      </is>
    </nc>
  </rcc>
  <rcc rId="919" sId="1" odxf="1" dxf="1">
    <oc r="AH88" t="inlineStr">
      <is>
        <t>implementare</t>
      </is>
    </oc>
    <nc r="AH88" t="inlineStr">
      <is>
        <t xml:space="preserve"> în implementare</t>
      </is>
    </nc>
    <odxf>
      <font>
        <sz val="12"/>
        <color auto="1"/>
      </font>
    </odxf>
    <ndxf>
      <font>
        <sz val="12"/>
        <color auto="1"/>
      </font>
    </ndxf>
  </rcc>
  <rcc rId="920" sId="1">
    <oc r="AH98" t="inlineStr">
      <is>
        <t>implementare</t>
      </is>
    </oc>
    <nc r="AH98" t="inlineStr">
      <is>
        <t xml:space="preserve"> în implementare</t>
      </is>
    </nc>
  </rcc>
  <rcc rId="921" sId="1">
    <oc r="AH103" t="inlineStr">
      <is>
        <t>implementare</t>
      </is>
    </oc>
    <nc r="AH103" t="inlineStr">
      <is>
        <t xml:space="preserve"> în implementare</t>
      </is>
    </nc>
  </rcc>
  <rcc rId="922" sId="1">
    <oc r="AH104" t="inlineStr">
      <is>
        <t>implementare</t>
      </is>
    </oc>
    <nc r="AH104" t="inlineStr">
      <is>
        <t xml:space="preserve"> în implementare</t>
      </is>
    </nc>
  </rcc>
  <rcc rId="923" sId="1" odxf="1" dxf="1">
    <oc r="AH108" t="inlineStr">
      <is>
        <t>implementare</t>
      </is>
    </oc>
    <nc r="AH108" t="inlineStr">
      <is>
        <t xml:space="preserve"> în implementare</t>
      </is>
    </nc>
    <odxf>
      <font>
        <sz val="12"/>
        <color auto="1"/>
      </font>
    </odxf>
    <ndxf>
      <font>
        <sz val="12"/>
        <color auto="1"/>
      </font>
    </ndxf>
  </rcc>
  <rcc rId="924" sId="1">
    <oc r="AH113" t="inlineStr">
      <is>
        <t>implementare</t>
      </is>
    </oc>
    <nc r="AH113" t="inlineStr">
      <is>
        <t xml:space="preserve"> în implementare</t>
      </is>
    </nc>
  </rcc>
  <rcc rId="925" sId="1">
    <oc r="AH118" t="inlineStr">
      <is>
        <t>implementare</t>
      </is>
    </oc>
    <nc r="AH118" t="inlineStr">
      <is>
        <t xml:space="preserve"> în implementare</t>
      </is>
    </nc>
  </rcc>
  <rcc rId="926" sId="1">
    <oc r="AH119" t="inlineStr">
      <is>
        <t>implementare</t>
      </is>
    </oc>
    <nc r="AH119" t="inlineStr">
      <is>
        <t xml:space="preserve"> în implementare</t>
      </is>
    </nc>
  </rcc>
  <rcc rId="927" sId="1">
    <oc r="AH121" t="inlineStr">
      <is>
        <t>implementare</t>
      </is>
    </oc>
    <nc r="AH121" t="inlineStr">
      <is>
        <t xml:space="preserve"> în implementare</t>
      </is>
    </nc>
  </rcc>
  <rcc rId="928" sId="1">
    <oc r="AH124" t="inlineStr">
      <is>
        <t>implementare</t>
      </is>
    </oc>
    <nc r="AH124" t="inlineStr">
      <is>
        <t xml:space="preserve"> în implementare</t>
      </is>
    </nc>
  </rcc>
  <rcc rId="929" sId="1">
    <oc r="AH125" t="inlineStr">
      <is>
        <t>implementare</t>
      </is>
    </oc>
    <nc r="AH125" t="inlineStr">
      <is>
        <t xml:space="preserve"> în implementare</t>
      </is>
    </nc>
  </rcc>
  <rcc rId="930" sId="1">
    <oc r="AH131" t="inlineStr">
      <is>
        <t>implementare</t>
      </is>
    </oc>
    <nc r="AH131" t="inlineStr">
      <is>
        <t xml:space="preserve"> în implementare</t>
      </is>
    </nc>
  </rcc>
  <rcc rId="931" sId="1">
    <oc r="AH132" t="inlineStr">
      <is>
        <t>implementare</t>
      </is>
    </oc>
    <nc r="AH132" t="inlineStr">
      <is>
        <t xml:space="preserve"> în implementare</t>
      </is>
    </nc>
  </rcc>
  <rcc rId="932" sId="1">
    <oc r="AH136" t="inlineStr">
      <is>
        <t>implementare</t>
      </is>
    </oc>
    <nc r="AH136" t="inlineStr">
      <is>
        <t xml:space="preserve"> în implementare</t>
      </is>
    </nc>
  </rcc>
  <rcc rId="933" sId="1">
    <oc r="AH137" t="inlineStr">
      <is>
        <t>implementare</t>
      </is>
    </oc>
    <nc r="AH137" t="inlineStr">
      <is>
        <t xml:space="preserve"> în implementare</t>
      </is>
    </nc>
  </rcc>
  <rcc rId="934" sId="1">
    <oc r="AH151" t="inlineStr">
      <is>
        <t>implementare</t>
      </is>
    </oc>
    <nc r="AH151" t="inlineStr">
      <is>
        <t xml:space="preserve"> în implementare</t>
      </is>
    </nc>
  </rcc>
  <rcc rId="935" sId="1">
    <oc r="AH156" t="inlineStr">
      <is>
        <t>implementare</t>
      </is>
    </oc>
    <nc r="AH156" t="inlineStr">
      <is>
        <t xml:space="preserve"> în implementare</t>
      </is>
    </nc>
  </rcc>
  <rcc rId="936" sId="1">
    <oc r="AH161" t="inlineStr">
      <is>
        <t>implementare</t>
      </is>
    </oc>
    <nc r="AH161" t="inlineStr">
      <is>
        <t xml:space="preserve"> în implementare</t>
      </is>
    </nc>
  </rcc>
  <rcc rId="937" sId="1">
    <oc r="AH162" t="inlineStr">
      <is>
        <t>implementare</t>
      </is>
    </oc>
    <nc r="AH162" t="inlineStr">
      <is>
        <t xml:space="preserve"> în implementare</t>
      </is>
    </nc>
  </rcc>
  <rcc rId="938" sId="1">
    <oc r="AH166" t="inlineStr">
      <is>
        <t>implementare</t>
      </is>
    </oc>
    <nc r="AH166" t="inlineStr">
      <is>
        <t xml:space="preserve"> în implementare</t>
      </is>
    </nc>
  </rcc>
  <rcc rId="939" sId="1">
    <oc r="AH171" t="inlineStr">
      <is>
        <t>implementare</t>
      </is>
    </oc>
    <nc r="AH171" t="inlineStr">
      <is>
        <t xml:space="preserve"> în implementare</t>
      </is>
    </nc>
  </rcc>
  <rcc rId="940" sId="1" odxf="1" dxf="1">
    <oc r="AH172" t="inlineStr">
      <is>
        <t>implementare</t>
      </is>
    </oc>
    <nc r="AH172" t="inlineStr">
      <is>
        <t xml:space="preserve"> în implementare</t>
      </is>
    </nc>
    <odxf>
      <font>
        <sz val="12"/>
        <color auto="1"/>
      </font>
    </odxf>
    <ndxf>
      <font>
        <sz val="12"/>
        <color auto="1"/>
      </font>
    </ndxf>
  </rcc>
  <rcc rId="941" sId="1" odxf="1" dxf="1">
    <oc r="AH199" t="inlineStr">
      <is>
        <t>implementare</t>
      </is>
    </oc>
    <nc r="AH199" t="inlineStr">
      <is>
        <t xml:space="preserve"> în implementare</t>
      </is>
    </nc>
    <odxf>
      <font>
        <sz val="12"/>
        <color auto="1"/>
      </font>
    </odxf>
    <ndxf>
      <font>
        <sz val="12"/>
        <color auto="1"/>
      </font>
    </ndxf>
  </rcc>
  <rcc rId="942" sId="1" odxf="1" dxf="1">
    <oc r="AH204" t="inlineStr">
      <is>
        <t>implementare</t>
      </is>
    </oc>
    <nc r="AH204" t="inlineStr">
      <is>
        <t xml:space="preserve"> în implementare</t>
      </is>
    </nc>
    <odxf>
      <font>
        <b/>
        <sz val="12"/>
        <color auto="1"/>
      </font>
    </odxf>
    <ndxf>
      <font>
        <b val="0"/>
        <sz val="12"/>
        <color auto="1"/>
      </font>
    </ndxf>
  </rcc>
  <rcc rId="943" sId="1" odxf="1" dxf="1">
    <oc r="AH209" t="inlineStr">
      <is>
        <t>implementare</t>
      </is>
    </oc>
    <nc r="AH209" t="inlineStr">
      <is>
        <t xml:space="preserve"> în implementare</t>
      </is>
    </nc>
    <odxf>
      <font>
        <sz val="12"/>
        <color auto="1"/>
      </font>
    </odxf>
    <ndxf>
      <font>
        <sz val="12"/>
        <color auto="1"/>
      </font>
    </ndxf>
  </rcc>
  <rcc rId="944" sId="1" odxf="1" dxf="1">
    <oc r="AH214" t="inlineStr">
      <is>
        <t>implementare</t>
      </is>
    </oc>
    <nc r="AH214" t="inlineStr">
      <is>
        <t xml:space="preserve"> în implementare</t>
      </is>
    </nc>
    <odxf>
      <font>
        <sz val="12"/>
        <color auto="1"/>
      </font>
    </odxf>
    <ndxf>
      <font>
        <sz val="12"/>
        <color auto="1"/>
      </font>
    </ndxf>
  </rcc>
  <rcc rId="945" sId="1" odxf="1" dxf="1">
    <oc r="AH219" t="inlineStr">
      <is>
        <t>implementare</t>
      </is>
    </oc>
    <nc r="AH219" t="inlineStr">
      <is>
        <t xml:space="preserve"> în implementare</t>
      </is>
    </nc>
    <odxf>
      <font>
        <sz val="12"/>
        <color auto="1"/>
      </font>
    </odxf>
    <ndxf>
      <font>
        <sz val="12"/>
        <color auto="1"/>
      </font>
    </ndxf>
  </rcc>
  <rcc rId="946" sId="1">
    <oc r="AH220" t="inlineStr">
      <is>
        <t>implementare</t>
      </is>
    </oc>
    <nc r="AH220" t="inlineStr">
      <is>
        <t xml:space="preserve"> în implementare</t>
      </is>
    </nc>
  </rcc>
  <rcc rId="947" sId="1">
    <oc r="AH221" t="inlineStr">
      <is>
        <t>implementare</t>
      </is>
    </oc>
    <nc r="AH221" t="inlineStr">
      <is>
        <t xml:space="preserve"> în implementare</t>
      </is>
    </nc>
  </rcc>
  <rcc rId="948" sId="1" odxf="1" dxf="1">
    <oc r="AH222" t="inlineStr">
      <is>
        <t>implementare</t>
      </is>
    </oc>
    <nc r="AH222" t="inlineStr">
      <is>
        <t xml:space="preserve"> în implementare</t>
      </is>
    </nc>
    <odxf>
      <font>
        <sz val="11"/>
        <color theme="1"/>
        <name val="Calibri"/>
        <family val="2"/>
        <charset val="238"/>
        <scheme val="minor"/>
      </font>
    </odxf>
    <ndxf>
      <font>
        <sz val="12"/>
        <color auto="1"/>
        <name val="Calibri"/>
        <family val="2"/>
        <charset val="238"/>
        <scheme val="minor"/>
      </font>
    </ndxf>
  </rcc>
  <rcc rId="949" sId="1" odxf="1" dxf="1">
    <oc r="AH231" t="inlineStr">
      <is>
        <t>implementare</t>
      </is>
    </oc>
    <nc r="AH231" t="inlineStr">
      <is>
        <t xml:space="preserve"> în implementare</t>
      </is>
    </nc>
    <odxf>
      <font>
        <sz val="12"/>
        <color auto="1"/>
      </font>
    </odxf>
    <ndxf>
      <font>
        <sz val="12"/>
        <color auto="1"/>
      </font>
    </ndxf>
  </rcc>
  <rcc rId="950" sId="1" odxf="1" dxf="1">
    <oc r="AH232" t="inlineStr">
      <is>
        <t>implementare</t>
      </is>
    </oc>
    <nc r="AH232" t="inlineStr">
      <is>
        <t xml:space="preserve"> în implementare</t>
      </is>
    </nc>
    <odxf>
      <font>
        <sz val="12"/>
        <color auto="1"/>
      </font>
    </odxf>
    <ndxf>
      <font>
        <sz val="12"/>
        <color auto="1"/>
      </font>
    </ndxf>
  </rcc>
  <rcc rId="951" sId="1" odxf="1" dxf="1">
    <oc r="AH234" t="inlineStr">
      <is>
        <t>implementare</t>
      </is>
    </oc>
    <nc r="AH234" t="inlineStr">
      <is>
        <t xml:space="preserve"> în implementare</t>
      </is>
    </nc>
    <odxf>
      <font>
        <sz val="12"/>
        <color auto="1"/>
      </font>
    </odxf>
    <ndxf>
      <font>
        <sz val="12"/>
        <color auto="1"/>
      </font>
    </ndxf>
  </rcc>
  <rcc rId="952" sId="1" odxf="1" dxf="1">
    <oc r="AH235" t="inlineStr">
      <is>
        <t>implementare</t>
      </is>
    </oc>
    <nc r="AH235" t="inlineStr">
      <is>
        <t xml:space="preserve"> în implementare</t>
      </is>
    </nc>
    <odxf>
      <font>
        <sz val="12"/>
        <color auto="1"/>
      </font>
    </odxf>
    <ndxf>
      <font>
        <sz val="12"/>
        <color auto="1"/>
      </font>
    </ndxf>
  </rcc>
  <rcc rId="953" sId="1" odxf="1" dxf="1">
    <oc r="AH236" t="inlineStr">
      <is>
        <t>implementare</t>
      </is>
    </oc>
    <nc r="AH236" t="inlineStr">
      <is>
        <t xml:space="preserve"> în implementare</t>
      </is>
    </nc>
    <odxf>
      <font>
        <sz val="12"/>
        <color auto="1"/>
      </font>
    </odxf>
    <ndxf>
      <font>
        <sz val="12"/>
        <color auto="1"/>
      </font>
    </ndxf>
  </rcc>
  <rcc rId="954" sId="1" odxf="1" dxf="1">
    <oc r="AH237" t="inlineStr">
      <is>
        <t>implementare</t>
      </is>
    </oc>
    <nc r="AH237" t="inlineStr">
      <is>
        <t xml:space="preserve"> în implementare</t>
      </is>
    </nc>
    <odxf>
      <font>
        <sz val="12"/>
        <color auto="1"/>
      </font>
    </odxf>
    <ndxf>
      <font>
        <sz val="12"/>
        <color auto="1"/>
      </font>
    </ndxf>
  </rcc>
  <rcc rId="955" sId="1" odxf="1" dxf="1">
    <oc r="AH238" t="inlineStr">
      <is>
        <t>implementare</t>
      </is>
    </oc>
    <nc r="AH238" t="inlineStr">
      <is>
        <t xml:space="preserve"> în implementare</t>
      </is>
    </nc>
    <odxf>
      <font>
        <sz val="12"/>
        <color auto="1"/>
      </font>
    </odxf>
    <ndxf>
      <font>
        <sz val="12"/>
        <color auto="1"/>
      </font>
    </ndxf>
  </rcc>
  <rcc rId="956" sId="1" odxf="1" dxf="1">
    <oc r="AH239" t="inlineStr">
      <is>
        <t>implementare</t>
      </is>
    </oc>
    <nc r="AH239" t="inlineStr">
      <is>
        <t xml:space="preserve"> în implementare</t>
      </is>
    </nc>
    <odxf>
      <font>
        <sz val="12"/>
        <color auto="1"/>
      </font>
    </odxf>
    <ndxf>
      <font>
        <sz val="12"/>
        <color auto="1"/>
      </font>
    </ndxf>
  </rcc>
  <rcc rId="957" sId="1" odxf="1" dxf="1">
    <oc r="AH240" t="inlineStr">
      <is>
        <t>implementare</t>
      </is>
    </oc>
    <nc r="AH240" t="inlineStr">
      <is>
        <t xml:space="preserve"> în implementare</t>
      </is>
    </nc>
    <odxf>
      <font>
        <sz val="12"/>
        <color auto="1"/>
      </font>
    </odxf>
    <ndxf>
      <font>
        <sz val="12"/>
        <color auto="1"/>
      </font>
    </ndxf>
  </rcc>
  <rcc rId="958" sId="1" odxf="1" dxf="1">
    <oc r="AH241" t="inlineStr">
      <is>
        <t>implementare</t>
      </is>
    </oc>
    <nc r="AH241" t="inlineStr">
      <is>
        <t xml:space="preserve"> în implementare</t>
      </is>
    </nc>
    <odxf>
      <font>
        <sz val="12"/>
        <color auto="1"/>
      </font>
    </odxf>
    <ndxf>
      <font>
        <sz val="12"/>
        <color auto="1"/>
      </font>
    </ndxf>
  </rcc>
  <rcc rId="959" sId="1" odxf="1" dxf="1">
    <oc r="AH242" t="inlineStr">
      <is>
        <t>implementare</t>
      </is>
    </oc>
    <nc r="AH242" t="inlineStr">
      <is>
        <t xml:space="preserve"> în implementare</t>
      </is>
    </nc>
    <odxf>
      <font>
        <sz val="12"/>
        <color auto="1"/>
      </font>
    </odxf>
    <ndxf>
      <font>
        <sz val="12"/>
        <color auto="1"/>
      </font>
    </ndxf>
  </rcc>
  <rcc rId="960" sId="1" odxf="1" dxf="1">
    <oc r="AH243" t="inlineStr">
      <is>
        <t>implementare</t>
      </is>
    </oc>
    <nc r="AH243" t="inlineStr">
      <is>
        <t xml:space="preserve"> în implementare</t>
      </is>
    </nc>
    <odxf>
      <font>
        <sz val="12"/>
        <color auto="1"/>
      </font>
    </odxf>
    <ndxf>
      <font>
        <sz val="12"/>
        <color auto="1"/>
      </font>
    </ndxf>
  </rcc>
  <rcc rId="961" sId="1" odxf="1" dxf="1">
    <oc r="AH244" t="inlineStr">
      <is>
        <t>implementare</t>
      </is>
    </oc>
    <nc r="AH244" t="inlineStr">
      <is>
        <t xml:space="preserve"> în implementare</t>
      </is>
    </nc>
    <odxf>
      <font>
        <sz val="12"/>
        <color auto="1"/>
      </font>
    </odxf>
    <ndxf>
      <font>
        <sz val="12"/>
        <color auto="1"/>
      </font>
    </ndxf>
  </rcc>
  <rcc rId="962" sId="1" odxf="1" dxf="1">
    <oc r="AH245" t="inlineStr">
      <is>
        <t>implementare</t>
      </is>
    </oc>
    <nc r="AH245" t="inlineStr">
      <is>
        <t xml:space="preserve"> în implementare</t>
      </is>
    </nc>
    <odxf>
      <font>
        <sz val="12"/>
        <color auto="1"/>
      </font>
    </odxf>
    <ndxf>
      <font>
        <sz val="12"/>
        <color auto="1"/>
      </font>
    </ndxf>
  </rcc>
  <rcc rId="963" sId="1" odxf="1" dxf="1">
    <oc r="AH246" t="inlineStr">
      <is>
        <t>implementare</t>
      </is>
    </oc>
    <nc r="AH246" t="inlineStr">
      <is>
        <t xml:space="preserve"> în implementare</t>
      </is>
    </nc>
    <odxf>
      <font>
        <sz val="12"/>
        <color auto="1"/>
      </font>
    </odxf>
    <ndxf>
      <font>
        <sz val="12"/>
        <color auto="1"/>
      </font>
    </ndxf>
  </rcc>
  <rcc rId="964" sId="1" odxf="1" dxf="1">
    <oc r="AH247" t="inlineStr">
      <is>
        <t>implementare</t>
      </is>
    </oc>
    <nc r="AH247" t="inlineStr">
      <is>
        <t xml:space="preserve"> în implementare</t>
      </is>
    </nc>
    <odxf>
      <font>
        <sz val="12"/>
        <color auto="1"/>
      </font>
    </odxf>
    <ndxf>
      <font>
        <sz val="12"/>
        <color auto="1"/>
      </font>
    </ndxf>
  </rcc>
  <rcc rId="965" sId="1" odxf="1" dxf="1">
    <oc r="AH248" t="inlineStr">
      <is>
        <t>implementare</t>
      </is>
    </oc>
    <nc r="AH248" t="inlineStr">
      <is>
        <t xml:space="preserve"> în implementare</t>
      </is>
    </nc>
    <odxf>
      <font>
        <sz val="12"/>
        <color auto="1"/>
      </font>
    </odxf>
    <ndxf>
      <font>
        <sz val="12"/>
        <color auto="1"/>
      </font>
    </ndxf>
  </rcc>
  <rcc rId="966" sId="1" odxf="1" dxf="1">
    <oc r="AH250" t="inlineStr">
      <is>
        <t>implementare</t>
      </is>
    </oc>
    <nc r="AH250" t="inlineStr">
      <is>
        <t xml:space="preserve"> în implementare</t>
      </is>
    </nc>
    <odxf>
      <font>
        <sz val="12"/>
        <color auto="1"/>
      </font>
    </odxf>
    <ndxf>
      <font>
        <sz val="12"/>
        <color auto="1"/>
      </font>
    </ndxf>
  </rcc>
  <rcc rId="967" sId="1" odxf="1" dxf="1">
    <oc r="AH251" t="inlineStr">
      <is>
        <t>implementare</t>
      </is>
    </oc>
    <nc r="AH251" t="inlineStr">
      <is>
        <t xml:space="preserve"> în implementare</t>
      </is>
    </nc>
    <odxf>
      <font>
        <sz val="12"/>
        <color auto="1"/>
      </font>
      <fill>
        <patternFill patternType="solid">
          <bgColor theme="0"/>
        </patternFill>
      </fill>
    </odxf>
    <ndxf>
      <font>
        <sz val="12"/>
        <color auto="1"/>
      </font>
      <fill>
        <patternFill patternType="none">
          <bgColor indexed="65"/>
        </patternFill>
      </fill>
    </ndxf>
  </rcc>
  <rcc rId="968" sId="1" odxf="1" dxf="1">
    <oc r="AH252" t="inlineStr">
      <is>
        <t>implementare</t>
      </is>
    </oc>
    <nc r="AH252" t="inlineStr">
      <is>
        <t xml:space="preserve"> în implementare</t>
      </is>
    </nc>
    <odxf>
      <font>
        <sz val="12"/>
        <color auto="1"/>
      </font>
    </odxf>
    <ndxf>
      <font>
        <sz val="12"/>
        <color auto="1"/>
      </font>
    </ndxf>
  </rcc>
  <rcc rId="969" sId="1" odxf="1" dxf="1">
    <oc r="AH253" t="inlineStr">
      <is>
        <t>implementare</t>
      </is>
    </oc>
    <nc r="AH253" t="inlineStr">
      <is>
        <t xml:space="preserve"> în implementare</t>
      </is>
    </nc>
    <odxf>
      <font>
        <sz val="12"/>
        <color auto="1"/>
      </font>
    </odxf>
    <ndxf>
      <font>
        <sz val="12"/>
        <color auto="1"/>
      </font>
    </ndxf>
  </rcc>
  <rcc rId="970" sId="1" odxf="1" dxf="1">
    <oc r="AH254" t="inlineStr">
      <is>
        <t>implementare</t>
      </is>
    </oc>
    <nc r="AH254" t="inlineStr">
      <is>
        <t xml:space="preserve"> în implementare</t>
      </is>
    </nc>
    <odxf>
      <font>
        <sz val="12"/>
        <color auto="1"/>
      </font>
    </odxf>
    <ndxf>
      <font>
        <sz val="12"/>
        <color auto="1"/>
      </font>
    </ndxf>
  </rcc>
  <rcc rId="971" sId="1" odxf="1" dxf="1">
    <oc r="AH255" t="inlineStr">
      <is>
        <t>implementare</t>
      </is>
    </oc>
    <nc r="AH255" t="inlineStr">
      <is>
        <t xml:space="preserve"> în implementare</t>
      </is>
    </nc>
    <odxf>
      <font>
        <sz val="12"/>
        <color auto="1"/>
      </font>
    </odxf>
    <ndxf>
      <font>
        <sz val="12"/>
        <color auto="1"/>
      </font>
    </ndxf>
  </rcc>
  <rcc rId="972" sId="1" odxf="1" dxf="1">
    <oc r="AH256" t="inlineStr">
      <is>
        <t>implementare</t>
      </is>
    </oc>
    <nc r="AH256" t="inlineStr">
      <is>
        <t xml:space="preserve"> în implementare</t>
      </is>
    </nc>
    <odxf>
      <font>
        <sz val="12"/>
        <color auto="1"/>
      </font>
    </odxf>
    <ndxf>
      <font>
        <sz val="12"/>
        <color auto="1"/>
      </font>
    </ndxf>
  </rcc>
  <rcc rId="973" sId="1" odxf="1" dxf="1">
    <oc r="AH258" t="inlineStr">
      <is>
        <t>implementare</t>
      </is>
    </oc>
    <nc r="AH258" t="inlineStr">
      <is>
        <t xml:space="preserve"> în implementare</t>
      </is>
    </nc>
    <odxf>
      <font>
        <sz val="12"/>
        <color auto="1"/>
      </font>
    </odxf>
    <ndxf>
      <font>
        <sz val="12"/>
        <color auto="1"/>
      </font>
    </ndxf>
  </rcc>
  <rcc rId="974" sId="1" odxf="1" dxf="1">
    <oc r="AH259" t="inlineStr">
      <is>
        <t>implementare</t>
      </is>
    </oc>
    <nc r="AH259" t="inlineStr">
      <is>
        <t xml:space="preserve"> în implementare</t>
      </is>
    </nc>
    <odxf>
      <font>
        <sz val="12"/>
        <color auto="1"/>
      </font>
    </odxf>
    <ndxf>
      <font>
        <sz val="12"/>
        <color auto="1"/>
      </font>
    </ndxf>
  </rcc>
  <rcc rId="975" sId="1" odxf="1" dxf="1">
    <oc r="AH260" t="inlineStr">
      <is>
        <t>implementare</t>
      </is>
    </oc>
    <nc r="AH260" t="inlineStr">
      <is>
        <t xml:space="preserve"> în implementare</t>
      </is>
    </nc>
    <odxf>
      <font>
        <sz val="12"/>
        <color auto="1"/>
      </font>
    </odxf>
    <ndxf>
      <font>
        <sz val="12"/>
        <color auto="1"/>
      </font>
    </ndxf>
  </rcc>
  <rcc rId="976" sId="1" odxf="1" dxf="1">
    <oc r="AH261" t="inlineStr">
      <is>
        <t>implementare</t>
      </is>
    </oc>
    <nc r="AH261" t="inlineStr">
      <is>
        <t xml:space="preserve"> în implementare</t>
      </is>
    </nc>
    <odxf>
      <font>
        <sz val="12"/>
        <color auto="1"/>
      </font>
    </odxf>
    <ndxf>
      <font>
        <sz val="12"/>
        <color auto="1"/>
      </font>
    </ndxf>
  </rcc>
  <rcc rId="977" sId="1" odxf="1" dxf="1">
    <oc r="AH262" t="inlineStr">
      <is>
        <t>implementare</t>
      </is>
    </oc>
    <nc r="AH262" t="inlineStr">
      <is>
        <t xml:space="preserve"> în implementare</t>
      </is>
    </nc>
    <odxf>
      <font>
        <sz val="12"/>
        <color auto="1"/>
      </font>
    </odxf>
    <ndxf>
      <font>
        <sz val="12"/>
        <color auto="1"/>
      </font>
    </ndxf>
  </rcc>
  <rcc rId="978" sId="1" odxf="1" dxf="1">
    <oc r="AH263" t="inlineStr">
      <is>
        <t>implementare</t>
      </is>
    </oc>
    <nc r="AH263" t="inlineStr">
      <is>
        <t xml:space="preserve"> în implementare</t>
      </is>
    </nc>
    <odxf>
      <font>
        <sz val="12"/>
        <color auto="1"/>
      </font>
    </odxf>
    <ndxf>
      <font>
        <sz val="12"/>
        <color auto="1"/>
      </font>
    </ndxf>
  </rcc>
  <rcc rId="979" sId="1" odxf="1" dxf="1">
    <oc r="AH264" t="inlineStr">
      <is>
        <t>implementare</t>
      </is>
    </oc>
    <nc r="AH264" t="inlineStr">
      <is>
        <t xml:space="preserve"> în implementare</t>
      </is>
    </nc>
    <odxf>
      <font>
        <sz val="12"/>
        <color auto="1"/>
      </font>
    </odxf>
    <ndxf>
      <font>
        <sz val="12"/>
        <color auto="1"/>
      </font>
    </ndxf>
  </rcc>
  <rcc rId="980" sId="1" odxf="1" dxf="1">
    <oc r="AH265" t="inlineStr">
      <is>
        <t>implementare</t>
      </is>
    </oc>
    <nc r="AH265" t="inlineStr">
      <is>
        <t xml:space="preserve"> în implementare</t>
      </is>
    </nc>
    <odxf>
      <font>
        <sz val="12"/>
        <color auto="1"/>
      </font>
    </odxf>
    <ndxf>
      <font>
        <sz val="12"/>
        <color auto="1"/>
      </font>
    </ndxf>
  </rcc>
  <rcc rId="981" sId="1" odxf="1" dxf="1">
    <oc r="AH266" t="inlineStr">
      <is>
        <t>implementare</t>
      </is>
    </oc>
    <nc r="AH266" t="inlineStr">
      <is>
        <t xml:space="preserve"> în implementare</t>
      </is>
    </nc>
    <odxf>
      <font>
        <sz val="12"/>
        <color auto="1"/>
      </font>
    </odxf>
    <ndxf>
      <font>
        <sz val="12"/>
        <color auto="1"/>
      </font>
    </ndxf>
  </rcc>
  <rcc rId="982" sId="1" odxf="1" dxf="1">
    <oc r="AH267" t="inlineStr">
      <is>
        <t>implementare</t>
      </is>
    </oc>
    <nc r="AH267" t="inlineStr">
      <is>
        <t xml:space="preserve"> în implementare</t>
      </is>
    </nc>
    <odxf>
      <font>
        <sz val="12"/>
        <color auto="1"/>
      </font>
    </odxf>
    <ndxf>
      <font>
        <sz val="12"/>
        <color auto="1"/>
      </font>
    </ndxf>
  </rcc>
  <rcc rId="983" sId="1" odxf="1" dxf="1">
    <oc r="AH268" t="inlineStr">
      <is>
        <t>implementare</t>
      </is>
    </oc>
    <nc r="AH268" t="inlineStr">
      <is>
        <t xml:space="preserve"> în implementare</t>
      </is>
    </nc>
    <odxf>
      <font>
        <sz val="12"/>
        <color auto="1"/>
      </font>
    </odxf>
    <ndxf>
      <font>
        <sz val="12"/>
        <color auto="1"/>
      </font>
    </ndxf>
  </rcc>
  <rcc rId="984" sId="1" odxf="1" dxf="1">
    <oc r="AH269" t="inlineStr">
      <is>
        <t>implementare</t>
      </is>
    </oc>
    <nc r="AH269" t="inlineStr">
      <is>
        <t xml:space="preserve"> în implementare</t>
      </is>
    </nc>
    <odxf>
      <font>
        <sz val="12"/>
        <color auto="1"/>
      </font>
    </odxf>
    <ndxf>
      <font>
        <sz val="12"/>
        <color auto="1"/>
      </font>
    </ndxf>
  </rcc>
  <rcc rId="985" sId="1" odxf="1" dxf="1">
    <oc r="AH270" t="inlineStr">
      <is>
        <t>implementare</t>
      </is>
    </oc>
    <nc r="AH270" t="inlineStr">
      <is>
        <t xml:space="preserve"> în implementare</t>
      </is>
    </nc>
    <odxf>
      <font>
        <sz val="12"/>
        <color auto="1"/>
      </font>
    </odxf>
    <ndxf>
      <font>
        <sz val="12"/>
        <color auto="1"/>
      </font>
    </ndxf>
  </rcc>
  <rcc rId="986" sId="1" odxf="1" dxf="1">
    <oc r="AH271" t="inlineStr">
      <is>
        <t>implementare</t>
      </is>
    </oc>
    <nc r="AH271" t="inlineStr">
      <is>
        <t xml:space="preserve"> în implementare</t>
      </is>
    </nc>
    <odxf>
      <font>
        <sz val="12"/>
        <color auto="1"/>
      </font>
    </odxf>
    <ndxf>
      <font>
        <sz val="12"/>
        <color auto="1"/>
      </font>
    </ndxf>
  </rcc>
  <rcc rId="987" sId="1" odxf="1" dxf="1">
    <oc r="AH272" t="inlineStr">
      <is>
        <t>implementare</t>
      </is>
    </oc>
    <nc r="AH272" t="inlineStr">
      <is>
        <t xml:space="preserve"> în implementare</t>
      </is>
    </nc>
    <odxf>
      <font>
        <sz val="12"/>
        <color auto="1"/>
      </font>
    </odxf>
    <ndxf>
      <font>
        <sz val="12"/>
        <color auto="1"/>
      </font>
    </ndxf>
  </rcc>
  <rcc rId="988" sId="1" odxf="1" dxf="1">
    <oc r="AH273" t="inlineStr">
      <is>
        <t>implementare</t>
      </is>
    </oc>
    <nc r="AH273" t="inlineStr">
      <is>
        <t xml:space="preserve"> în implementare</t>
      </is>
    </nc>
    <odxf>
      <font>
        <sz val="12"/>
        <color auto="1"/>
      </font>
    </odxf>
    <ndxf>
      <font>
        <sz val="12"/>
        <color auto="1"/>
      </font>
    </ndxf>
  </rcc>
  <rcc rId="989" sId="1" odxf="1" dxf="1">
    <oc r="AH274" t="inlineStr">
      <is>
        <t>implementare</t>
      </is>
    </oc>
    <nc r="AH274" t="inlineStr">
      <is>
        <t xml:space="preserve"> în implementare</t>
      </is>
    </nc>
    <odxf>
      <font>
        <sz val="12"/>
        <color auto="1"/>
      </font>
    </odxf>
    <ndxf>
      <font>
        <sz val="12"/>
        <color auto="1"/>
      </font>
    </ndxf>
  </rcc>
  <rcc rId="990" sId="1" odxf="1" dxf="1">
    <oc r="AH275" t="inlineStr">
      <is>
        <t>implementare</t>
      </is>
    </oc>
    <nc r="AH275" t="inlineStr">
      <is>
        <t xml:space="preserve"> în implementare</t>
      </is>
    </nc>
    <odxf>
      <font>
        <sz val="12"/>
        <color auto="1"/>
      </font>
    </odxf>
    <ndxf>
      <font>
        <sz val="12"/>
        <color auto="1"/>
      </font>
    </ndxf>
  </rcc>
  <rcc rId="991" sId="1" odxf="1" dxf="1">
    <oc r="AH276" t="inlineStr">
      <is>
        <t>implementare</t>
      </is>
    </oc>
    <nc r="AH276" t="inlineStr">
      <is>
        <t xml:space="preserve"> în implementare</t>
      </is>
    </nc>
    <odxf>
      <font>
        <sz val="12"/>
        <color auto="1"/>
      </font>
    </odxf>
    <ndxf>
      <font>
        <sz val="12"/>
        <color auto="1"/>
      </font>
    </ndxf>
  </rcc>
  <rcc rId="992" sId="1" odxf="1" dxf="1">
    <oc r="AH277" t="inlineStr">
      <is>
        <t>implementare</t>
      </is>
    </oc>
    <nc r="AH277" t="inlineStr">
      <is>
        <t xml:space="preserve"> în implementare</t>
      </is>
    </nc>
    <odxf>
      <font>
        <sz val="12"/>
        <color auto="1"/>
      </font>
    </odxf>
    <ndxf>
      <font>
        <sz val="12"/>
        <color auto="1"/>
      </font>
    </ndxf>
  </rcc>
  <rcc rId="993" sId="1" odxf="1" dxf="1">
    <oc r="AH278" t="inlineStr">
      <is>
        <t>implementare</t>
      </is>
    </oc>
    <nc r="AH278" t="inlineStr">
      <is>
        <t xml:space="preserve"> în implementare</t>
      </is>
    </nc>
    <odxf>
      <font>
        <sz val="12"/>
        <color auto="1"/>
      </font>
    </odxf>
    <ndxf>
      <font>
        <sz val="12"/>
        <color auto="1"/>
      </font>
    </ndxf>
  </rcc>
  <rcc rId="994" sId="1" odxf="1" dxf="1">
    <oc r="AH279" t="inlineStr">
      <is>
        <t>implementare</t>
      </is>
    </oc>
    <nc r="AH279" t="inlineStr">
      <is>
        <t xml:space="preserve"> în implementare</t>
      </is>
    </nc>
    <odxf>
      <font>
        <sz val="12"/>
        <color auto="1"/>
      </font>
    </odxf>
    <ndxf>
      <font>
        <sz val="12"/>
        <color auto="1"/>
      </font>
    </ndxf>
  </rcc>
  <rcc rId="995" sId="1" odxf="1" dxf="1">
    <oc r="AH280" t="inlineStr">
      <is>
        <t>implementare</t>
      </is>
    </oc>
    <nc r="AH280" t="inlineStr">
      <is>
        <t xml:space="preserve"> în implementare</t>
      </is>
    </nc>
    <odxf>
      <font>
        <sz val="12"/>
        <color auto="1"/>
      </font>
    </odxf>
    <ndxf>
      <font>
        <sz val="12"/>
        <color auto="1"/>
      </font>
    </ndxf>
  </rcc>
  <rcc rId="996" sId="1" odxf="1" dxf="1">
    <oc r="AH281" t="inlineStr">
      <is>
        <t>implementare</t>
      </is>
    </oc>
    <nc r="AH281" t="inlineStr">
      <is>
        <t xml:space="preserve"> în implementare</t>
      </is>
    </nc>
    <odxf>
      <font>
        <sz val="12"/>
        <color auto="1"/>
      </font>
      <fill>
        <patternFill patternType="solid">
          <bgColor theme="0"/>
        </patternFill>
      </fill>
    </odxf>
    <ndxf>
      <font>
        <sz val="12"/>
        <color auto="1"/>
      </font>
      <fill>
        <patternFill patternType="none">
          <bgColor indexed="65"/>
        </patternFill>
      </fill>
    </ndxf>
  </rcc>
  <rcc rId="997" sId="1" odxf="1" dxf="1">
    <oc r="AH282" t="inlineStr">
      <is>
        <t>implementare</t>
      </is>
    </oc>
    <nc r="AH282" t="inlineStr">
      <is>
        <t xml:space="preserve"> în implementare</t>
      </is>
    </nc>
    <odxf>
      <font>
        <sz val="12"/>
        <color auto="1"/>
      </font>
      <fill>
        <patternFill patternType="solid">
          <bgColor theme="0"/>
        </patternFill>
      </fill>
    </odxf>
    <ndxf>
      <font>
        <sz val="12"/>
        <color auto="1"/>
      </font>
      <fill>
        <patternFill patternType="none">
          <bgColor indexed="65"/>
        </patternFill>
      </fill>
    </ndxf>
  </rcc>
  <rcc rId="998" sId="1" odxf="1" dxf="1">
    <oc r="AH283" t="inlineStr">
      <is>
        <t>implementare</t>
      </is>
    </oc>
    <nc r="AH283" t="inlineStr">
      <is>
        <t xml:space="preserve"> în implementare</t>
      </is>
    </nc>
    <odxf>
      <font>
        <sz val="12"/>
        <color auto="1"/>
      </font>
      <fill>
        <patternFill patternType="solid">
          <bgColor theme="0"/>
        </patternFill>
      </fill>
    </odxf>
    <ndxf>
      <font>
        <sz val="12"/>
        <color auto="1"/>
      </font>
      <fill>
        <patternFill patternType="none">
          <bgColor indexed="65"/>
        </patternFill>
      </fill>
    </ndxf>
  </rcc>
  <rcc rId="999" sId="1" odxf="1" dxf="1">
    <oc r="AH284" t="inlineStr">
      <is>
        <t>in implementare</t>
      </is>
    </oc>
    <nc r="AH284" t="inlineStr">
      <is>
        <t xml:space="preserve"> în implementare</t>
      </is>
    </nc>
    <odxf>
      <font>
        <sz val="12"/>
        <color auto="1"/>
      </font>
    </odxf>
    <ndxf>
      <font>
        <sz val="12"/>
        <color auto="1"/>
      </font>
    </ndxf>
  </rcc>
  <rcc rId="1000" sId="1" odxf="1" dxf="1">
    <oc r="AH285" t="inlineStr">
      <is>
        <t>in implementare</t>
      </is>
    </oc>
    <nc r="AH285" t="inlineStr">
      <is>
        <t xml:space="preserve"> în implementare</t>
      </is>
    </nc>
    <odxf>
      <font>
        <sz val="12"/>
        <color auto="1"/>
      </font>
    </odxf>
    <ndxf>
      <font>
        <sz val="12"/>
        <color auto="1"/>
      </font>
    </ndxf>
  </rcc>
  <rcc rId="1001" sId="1" odxf="1" dxf="1">
    <oc r="AH286" t="inlineStr">
      <is>
        <t>in implementare</t>
      </is>
    </oc>
    <nc r="AH286" t="inlineStr">
      <is>
        <t xml:space="preserve"> în implementare</t>
      </is>
    </nc>
    <odxf>
      <font>
        <sz val="12"/>
        <color auto="1"/>
      </font>
    </odxf>
    <ndxf>
      <font>
        <sz val="12"/>
        <color auto="1"/>
      </font>
    </ndxf>
  </rcc>
  <rcc rId="1002" sId="1" odxf="1" dxf="1">
    <oc r="AH287" t="inlineStr">
      <is>
        <t>in implementare</t>
      </is>
    </oc>
    <nc r="AH287" t="inlineStr">
      <is>
        <t xml:space="preserve"> în implementare</t>
      </is>
    </nc>
    <odxf>
      <font>
        <sz val="12"/>
        <color auto="1"/>
      </font>
    </odxf>
    <ndxf>
      <font>
        <sz val="12"/>
        <color auto="1"/>
      </font>
    </ndxf>
  </rcc>
  <rcc rId="1003" sId="1" odxf="1" dxf="1">
    <oc r="AH290" t="inlineStr">
      <is>
        <t>implementare</t>
      </is>
    </oc>
    <nc r="AH290" t="inlineStr">
      <is>
        <t xml:space="preserve"> în implementare</t>
      </is>
    </nc>
    <odxf>
      <font>
        <sz val="12"/>
        <color auto="1"/>
      </font>
    </odxf>
    <ndxf>
      <font>
        <sz val="12"/>
        <color auto="1"/>
      </font>
    </ndxf>
  </rcc>
  <rcc rId="1004" sId="1" odxf="1" dxf="1">
    <oc r="AH291" t="inlineStr">
      <is>
        <t>implementare</t>
      </is>
    </oc>
    <nc r="AH291" t="inlineStr">
      <is>
        <t xml:space="preserve"> în implementare</t>
      </is>
    </nc>
    <odxf>
      <font>
        <sz val="12"/>
        <color auto="1"/>
      </font>
    </odxf>
    <ndxf>
      <font>
        <sz val="12"/>
        <color auto="1"/>
      </font>
    </ndxf>
  </rcc>
  <rcc rId="1005" sId="1">
    <oc r="AH292" t="inlineStr">
      <is>
        <t>implementare</t>
      </is>
    </oc>
    <nc r="AH292" t="inlineStr">
      <is>
        <t xml:space="preserve"> în implementare</t>
      </is>
    </nc>
  </rcc>
  <rcc rId="1006" sId="1">
    <oc r="AH296" t="inlineStr">
      <is>
        <t>implementare</t>
      </is>
    </oc>
    <nc r="AH296" t="inlineStr">
      <is>
        <t xml:space="preserve"> în implementare</t>
      </is>
    </nc>
  </rcc>
  <rcc rId="1007" sId="1">
    <oc r="AH297" t="inlineStr">
      <is>
        <t>implementare</t>
      </is>
    </oc>
    <nc r="AH297" t="inlineStr">
      <is>
        <t xml:space="preserve"> în implementare</t>
      </is>
    </nc>
  </rcc>
  <rcc rId="1008" sId="1" odxf="1" dxf="1">
    <oc r="AH298" t="inlineStr">
      <is>
        <t>implementare</t>
      </is>
    </oc>
    <nc r="AH298" t="inlineStr">
      <is>
        <t xml:space="preserve"> în implementare</t>
      </is>
    </nc>
    <odxf>
      <font>
        <sz val="12"/>
        <color auto="1"/>
      </font>
    </odxf>
    <ndxf>
      <font>
        <sz val="12"/>
        <color auto="1"/>
      </font>
    </ndxf>
  </rcc>
  <rcc rId="1009" sId="1" odxf="1" dxf="1">
    <oc r="AH299" t="inlineStr">
      <is>
        <t>implementare</t>
      </is>
    </oc>
    <nc r="AH299" t="inlineStr">
      <is>
        <t xml:space="preserve"> în implementare</t>
      </is>
    </nc>
    <odxf>
      <font>
        <sz val="12"/>
        <color auto="1"/>
      </font>
    </odxf>
    <ndxf>
      <font>
        <sz val="12"/>
        <color auto="1"/>
      </font>
    </ndxf>
  </rcc>
  <rcc rId="1010" sId="1" odxf="1" dxf="1">
    <oc r="AH300" t="inlineStr">
      <is>
        <t>implementare</t>
      </is>
    </oc>
    <nc r="AH300" t="inlineStr">
      <is>
        <t xml:space="preserve"> în implementare</t>
      </is>
    </nc>
    <odxf>
      <font>
        <sz val="12"/>
        <color auto="1"/>
      </font>
    </odxf>
    <ndxf>
      <font>
        <sz val="12"/>
        <color auto="1"/>
      </font>
    </ndxf>
  </rcc>
  <rcc rId="1011" sId="1" odxf="1" dxf="1">
    <oc r="AH301" t="inlineStr">
      <is>
        <t>implementare</t>
      </is>
    </oc>
    <nc r="AH301" t="inlineStr">
      <is>
        <t xml:space="preserve"> în implementare</t>
      </is>
    </nc>
    <odxf>
      <font>
        <sz val="12"/>
        <color auto="1"/>
      </font>
    </odxf>
    <ndxf>
      <font>
        <sz val="12"/>
        <color auto="1"/>
      </font>
    </ndxf>
  </rcc>
  <rcc rId="1012" sId="1" odxf="1" dxf="1">
    <oc r="AH302" t="inlineStr">
      <is>
        <t>implementare</t>
      </is>
    </oc>
    <nc r="AH302" t="inlineStr">
      <is>
        <t xml:space="preserve"> în implementare</t>
      </is>
    </nc>
    <odxf>
      <font>
        <sz val="12"/>
        <color auto="1"/>
      </font>
    </odxf>
    <ndxf>
      <font>
        <sz val="12"/>
        <color auto="1"/>
      </font>
    </ndxf>
  </rcc>
  <rcc rId="1013" sId="1">
    <oc r="AH303" t="inlineStr">
      <is>
        <t>implementare</t>
      </is>
    </oc>
    <nc r="AH303" t="inlineStr">
      <is>
        <t xml:space="preserve"> în implementare</t>
      </is>
    </nc>
  </rcc>
  <rcc rId="1014" sId="1">
    <oc r="AH304" t="inlineStr">
      <is>
        <t>implementare</t>
      </is>
    </oc>
    <nc r="AH304" t="inlineStr">
      <is>
        <t xml:space="preserve"> în implementare</t>
      </is>
    </nc>
  </rcc>
  <rcc rId="1015" sId="1">
    <oc r="AH305" t="inlineStr">
      <is>
        <t>implementare</t>
      </is>
    </oc>
    <nc r="AH305" t="inlineStr">
      <is>
        <t xml:space="preserve"> în implementare</t>
      </is>
    </nc>
  </rcc>
  <rcc rId="1016" sId="1" odxf="1" dxf="1">
    <oc r="AH306" t="inlineStr">
      <is>
        <t>implementare</t>
      </is>
    </oc>
    <nc r="AH306" t="inlineStr">
      <is>
        <t xml:space="preserve"> în implementare</t>
      </is>
    </nc>
    <odxf>
      <font>
        <sz val="12"/>
        <color auto="1"/>
      </font>
    </odxf>
    <ndxf>
      <font>
        <sz val="12"/>
        <color auto="1"/>
      </font>
    </ndxf>
  </rcc>
  <rcc rId="1017" sId="1" odxf="1" dxf="1">
    <oc r="AH307" t="inlineStr">
      <is>
        <t>implementare</t>
      </is>
    </oc>
    <nc r="AH307" t="inlineStr">
      <is>
        <t xml:space="preserve"> în implementare</t>
      </is>
    </nc>
    <odxf>
      <font>
        <sz val="12"/>
        <color auto="1"/>
      </font>
    </odxf>
    <ndxf>
      <font>
        <sz val="12"/>
        <color auto="1"/>
      </font>
    </ndxf>
  </rcc>
  <rcc rId="1018" sId="1" odxf="1" dxf="1">
    <oc r="AH308" t="inlineStr">
      <is>
        <t>implementare</t>
      </is>
    </oc>
    <nc r="AH308" t="inlineStr">
      <is>
        <t xml:space="preserve"> în implementare</t>
      </is>
    </nc>
    <odxf>
      <font>
        <sz val="12"/>
        <color auto="1"/>
      </font>
    </odxf>
    <ndxf>
      <font>
        <sz val="12"/>
        <color auto="1"/>
      </font>
    </ndxf>
  </rcc>
  <rcc rId="1019" sId="1" odxf="1" dxf="1">
    <oc r="AH309" t="inlineStr">
      <is>
        <t>implementare</t>
      </is>
    </oc>
    <nc r="AH309" t="inlineStr">
      <is>
        <t xml:space="preserve"> în implementare</t>
      </is>
    </nc>
    <odxf>
      <font>
        <sz val="12"/>
        <color auto="1"/>
      </font>
    </odxf>
    <ndxf>
      <font>
        <sz val="12"/>
        <color auto="1"/>
      </font>
    </ndxf>
  </rcc>
  <rcc rId="1020" sId="1" odxf="1" dxf="1">
    <oc r="AH310" t="inlineStr">
      <is>
        <t>implementare</t>
      </is>
    </oc>
    <nc r="AH310" t="inlineStr">
      <is>
        <t xml:space="preserve"> în implementare</t>
      </is>
    </nc>
    <odxf>
      <font>
        <sz val="12"/>
        <color auto="1"/>
      </font>
      <fill>
        <patternFill patternType="solid">
          <bgColor theme="0"/>
        </patternFill>
      </fill>
    </odxf>
    <ndxf>
      <font>
        <sz val="12"/>
        <color auto="1"/>
      </font>
      <fill>
        <patternFill patternType="none">
          <bgColor indexed="65"/>
        </patternFill>
      </fill>
    </ndxf>
  </rcc>
  <rcc rId="1021" sId="1" odxf="1" dxf="1">
    <oc r="AH313" t="inlineStr">
      <is>
        <t>implementare</t>
      </is>
    </oc>
    <nc r="AH313" t="inlineStr">
      <is>
        <t xml:space="preserve"> în implementare</t>
      </is>
    </nc>
    <odxf>
      <font>
        <sz val="12"/>
        <color auto="1"/>
      </font>
    </odxf>
    <ndxf>
      <font>
        <sz val="12"/>
        <color auto="1"/>
      </font>
    </ndxf>
  </rcc>
  <rcc rId="1022" sId="1" odxf="1" dxf="1">
    <oc r="AH314" t="inlineStr">
      <is>
        <t>implementare</t>
      </is>
    </oc>
    <nc r="AH314" t="inlineStr">
      <is>
        <t xml:space="preserve"> în implementare</t>
      </is>
    </nc>
    <odxf>
      <font>
        <sz val="12"/>
        <color auto="1"/>
      </font>
    </odxf>
    <ndxf>
      <font>
        <sz val="12"/>
        <color auto="1"/>
      </font>
    </ndxf>
  </rcc>
  <rcc rId="1023" sId="1" odxf="1" dxf="1">
    <oc r="AH315" t="inlineStr">
      <is>
        <t>implementare</t>
      </is>
    </oc>
    <nc r="AH315" t="inlineStr">
      <is>
        <t xml:space="preserve"> în implementare</t>
      </is>
    </nc>
    <odxf>
      <font>
        <sz val="12"/>
        <color auto="1"/>
      </font>
    </odxf>
    <ndxf>
      <font>
        <sz val="12"/>
        <color auto="1"/>
      </font>
    </ndxf>
  </rcc>
  <rcc rId="1024" sId="1" odxf="1" dxf="1">
    <oc r="AH316" t="inlineStr">
      <is>
        <t>implementare</t>
      </is>
    </oc>
    <nc r="AH316" t="inlineStr">
      <is>
        <t xml:space="preserve"> în implementare</t>
      </is>
    </nc>
    <odxf>
      <font>
        <sz val="12"/>
        <color auto="1"/>
      </font>
    </odxf>
    <ndxf>
      <font>
        <sz val="12"/>
        <color auto="1"/>
      </font>
    </ndxf>
  </rcc>
  <rcc rId="1025" sId="1" odxf="1" dxf="1">
    <oc r="AH317" t="inlineStr">
      <is>
        <t>implementare</t>
      </is>
    </oc>
    <nc r="AH317" t="inlineStr">
      <is>
        <t xml:space="preserve"> în implementare</t>
      </is>
    </nc>
    <odxf>
      <font>
        <sz val="12"/>
        <color auto="1"/>
      </font>
    </odxf>
    <ndxf>
      <font>
        <sz val="12"/>
        <color auto="1"/>
      </font>
    </ndxf>
  </rcc>
  <rcc rId="1026" sId="1" odxf="1" dxf="1">
    <oc r="AH318" t="inlineStr">
      <is>
        <t>implementare</t>
      </is>
    </oc>
    <nc r="AH318" t="inlineStr">
      <is>
        <t xml:space="preserve"> în implementare</t>
      </is>
    </nc>
    <odxf>
      <font>
        <sz val="12"/>
        <color auto="1"/>
      </font>
    </odxf>
    <ndxf>
      <font>
        <sz val="12"/>
        <color auto="1"/>
      </font>
    </ndxf>
  </rcc>
  <rcc rId="1027" sId="1" odxf="1" dxf="1">
    <oc r="AH319" t="inlineStr">
      <is>
        <t>implementare</t>
      </is>
    </oc>
    <nc r="AH319" t="inlineStr">
      <is>
        <t xml:space="preserve"> în implementare</t>
      </is>
    </nc>
    <odxf>
      <font>
        <sz val="12"/>
        <color auto="1"/>
      </font>
    </odxf>
    <ndxf>
      <font>
        <sz val="12"/>
        <color auto="1"/>
      </font>
    </ndxf>
  </rcc>
  <rcc rId="1028" sId="1" odxf="1" dxf="1">
    <oc r="AH320" t="inlineStr">
      <is>
        <t>implementare</t>
      </is>
    </oc>
    <nc r="AH320" t="inlineStr">
      <is>
        <t xml:space="preserve"> în implementare</t>
      </is>
    </nc>
    <odxf>
      <font>
        <sz val="12"/>
        <color auto="1"/>
      </font>
    </odxf>
    <ndxf>
      <font>
        <sz val="12"/>
        <color auto="1"/>
      </font>
    </ndxf>
  </rcc>
  <rcc rId="1029" sId="1" odxf="1" dxf="1">
    <oc r="AH321" t="inlineStr">
      <is>
        <t>implementare</t>
      </is>
    </oc>
    <nc r="AH321" t="inlineStr">
      <is>
        <t xml:space="preserve"> în implementare</t>
      </is>
    </nc>
    <odxf>
      <font>
        <sz val="12"/>
        <color auto="1"/>
      </font>
    </odxf>
    <ndxf>
      <font>
        <sz val="12"/>
        <color auto="1"/>
      </font>
    </ndxf>
  </rcc>
  <rcc rId="1030" sId="1" odxf="1" dxf="1">
    <oc r="AH322" t="inlineStr">
      <is>
        <t>implementare</t>
      </is>
    </oc>
    <nc r="AH322" t="inlineStr">
      <is>
        <t xml:space="preserve"> în implementare</t>
      </is>
    </nc>
    <odxf>
      <font>
        <sz val="12"/>
        <color auto="1"/>
      </font>
    </odxf>
    <ndxf>
      <font>
        <sz val="12"/>
        <color auto="1"/>
      </font>
    </ndxf>
  </rcc>
  <rcc rId="1031" sId="1" odxf="1" dxf="1">
    <oc r="AH323" t="inlineStr">
      <is>
        <t>implementare</t>
      </is>
    </oc>
    <nc r="AH323" t="inlineStr">
      <is>
        <t xml:space="preserve"> în implementare</t>
      </is>
    </nc>
    <odxf>
      <font>
        <sz val="12"/>
        <color auto="1"/>
      </font>
    </odxf>
    <ndxf>
      <font>
        <sz val="12"/>
        <color auto="1"/>
      </font>
    </ndxf>
  </rcc>
  <rcc rId="1032" sId="1" odxf="1" dxf="1">
    <oc r="AH324" t="inlineStr">
      <is>
        <t>implementare</t>
      </is>
    </oc>
    <nc r="AH324" t="inlineStr">
      <is>
        <t xml:space="preserve"> în implementare</t>
      </is>
    </nc>
    <odxf>
      <font>
        <sz val="12"/>
        <color auto="1"/>
      </font>
    </odxf>
    <ndxf>
      <font>
        <sz val="12"/>
        <color auto="1"/>
      </font>
    </ndxf>
  </rcc>
  <rcc rId="1033" sId="1" odxf="1" dxf="1">
    <oc r="AH325" t="inlineStr">
      <is>
        <t>implementare</t>
      </is>
    </oc>
    <nc r="AH325" t="inlineStr">
      <is>
        <t xml:space="preserve"> în implementare</t>
      </is>
    </nc>
    <odxf>
      <font>
        <sz val="12"/>
        <color auto="1"/>
      </font>
    </odxf>
    <ndxf>
      <font>
        <sz val="12"/>
        <color auto="1"/>
      </font>
    </ndxf>
  </rcc>
  <rcc rId="1034" sId="1" odxf="1" dxf="1">
    <oc r="AH326" t="inlineStr">
      <is>
        <t>implementare</t>
      </is>
    </oc>
    <nc r="AH326" t="inlineStr">
      <is>
        <t xml:space="preserve"> în implementare</t>
      </is>
    </nc>
    <odxf>
      <font>
        <sz val="12"/>
        <color auto="1"/>
      </font>
    </odxf>
    <ndxf>
      <font>
        <sz val="12"/>
        <color auto="1"/>
      </font>
    </ndxf>
  </rcc>
  <rcc rId="1035" sId="1" odxf="1" dxf="1">
    <oc r="AH327" t="inlineStr">
      <is>
        <t>implementare</t>
      </is>
    </oc>
    <nc r="AH327" t="inlineStr">
      <is>
        <t xml:space="preserve"> în implementare</t>
      </is>
    </nc>
    <odxf>
      <font>
        <sz val="12"/>
        <color auto="1"/>
      </font>
    </odxf>
    <ndxf>
      <font>
        <sz val="12"/>
        <color auto="1"/>
      </font>
    </ndxf>
  </rcc>
  <rcc rId="1036" sId="1" odxf="1" dxf="1">
    <oc r="AH328" t="inlineStr">
      <is>
        <t>implementare</t>
      </is>
    </oc>
    <nc r="AH328" t="inlineStr">
      <is>
        <t xml:space="preserve"> în implementare</t>
      </is>
    </nc>
    <odxf>
      <font>
        <sz val="12"/>
        <color auto="1"/>
      </font>
    </odxf>
    <ndxf>
      <font>
        <sz val="12"/>
        <color auto="1"/>
      </font>
    </ndxf>
  </rcc>
  <rcc rId="1037" sId="1" odxf="1" dxf="1">
    <oc r="AH330" t="inlineStr">
      <is>
        <t>implementare</t>
      </is>
    </oc>
    <nc r="AH330" t="inlineStr">
      <is>
        <t xml:space="preserve"> în implementare</t>
      </is>
    </nc>
    <odxf>
      <font>
        <sz val="12"/>
        <color auto="1"/>
      </font>
    </odxf>
    <ndxf>
      <font>
        <sz val="12"/>
        <color auto="1"/>
      </font>
    </ndxf>
  </rcc>
  <rcc rId="1038" sId="1" odxf="1" dxf="1">
    <oc r="AH331" t="inlineStr">
      <is>
        <t>implementare</t>
      </is>
    </oc>
    <nc r="AH331" t="inlineStr">
      <is>
        <t xml:space="preserve"> în implementare</t>
      </is>
    </nc>
    <odxf>
      <font>
        <sz val="12"/>
        <color auto="1"/>
      </font>
    </odxf>
    <ndxf>
      <font>
        <sz val="12"/>
        <color auto="1"/>
      </font>
    </ndxf>
  </rcc>
  <rcc rId="1039" sId="1" odxf="1" dxf="1">
    <oc r="AH332" t="inlineStr">
      <is>
        <t>implementare</t>
      </is>
    </oc>
    <nc r="AH332" t="inlineStr">
      <is>
        <t xml:space="preserve"> în implementare</t>
      </is>
    </nc>
    <odxf>
      <font>
        <sz val="12"/>
        <color auto="1"/>
      </font>
    </odxf>
    <ndxf>
      <font>
        <sz val="12"/>
        <color auto="1"/>
      </font>
    </ndxf>
  </rcc>
  <rcc rId="1040" sId="1" odxf="1" dxf="1">
    <oc r="AH333" t="inlineStr">
      <is>
        <t>implementare</t>
      </is>
    </oc>
    <nc r="AH333" t="inlineStr">
      <is>
        <t xml:space="preserve"> în implementare</t>
      </is>
    </nc>
    <odxf>
      <font>
        <sz val="12"/>
        <color auto="1"/>
      </font>
    </odxf>
    <ndxf>
      <font>
        <sz val="12"/>
        <color auto="1"/>
      </font>
    </ndxf>
  </rcc>
  <rcc rId="1041" sId="1" odxf="1" dxf="1">
    <oc r="AH334" t="inlineStr">
      <is>
        <t>implementare</t>
      </is>
    </oc>
    <nc r="AH334" t="inlineStr">
      <is>
        <t xml:space="preserve"> în implementare</t>
      </is>
    </nc>
    <odxf>
      <font>
        <sz val="12"/>
        <color auto="1"/>
      </font>
    </odxf>
    <ndxf>
      <font>
        <sz val="12"/>
        <color auto="1"/>
      </font>
    </ndxf>
  </rcc>
  <rcc rId="1042" sId="1" odxf="1" dxf="1">
    <oc r="AH335" t="inlineStr">
      <is>
        <t>implementare</t>
      </is>
    </oc>
    <nc r="AH335" t="inlineStr">
      <is>
        <t xml:space="preserve"> în implementare</t>
      </is>
    </nc>
    <odxf>
      <font>
        <sz val="12"/>
        <color auto="1"/>
      </font>
    </odxf>
    <ndxf>
      <font>
        <sz val="12"/>
        <color auto="1"/>
      </font>
    </ndxf>
  </rcc>
  <rcc rId="1043" sId="1" odxf="1" dxf="1">
    <oc r="AH336" t="inlineStr">
      <is>
        <t>implementare</t>
      </is>
    </oc>
    <nc r="AH336" t="inlineStr">
      <is>
        <t xml:space="preserve"> în implementare</t>
      </is>
    </nc>
    <odxf>
      <font>
        <sz val="12"/>
        <color auto="1"/>
      </font>
    </odxf>
    <ndxf>
      <font>
        <sz val="12"/>
        <color auto="1"/>
      </font>
    </ndxf>
  </rcc>
  <rcc rId="1044" sId="1" odxf="1" dxf="1">
    <oc r="AH337" t="inlineStr">
      <is>
        <t>implementare</t>
      </is>
    </oc>
    <nc r="AH337" t="inlineStr">
      <is>
        <t xml:space="preserve"> în implementare</t>
      </is>
    </nc>
    <odxf>
      <font>
        <sz val="12"/>
        <color auto="1"/>
      </font>
    </odxf>
    <ndxf>
      <font>
        <sz val="12"/>
        <color auto="1"/>
      </font>
    </ndxf>
  </rcc>
  <rcc rId="1045" sId="1" odxf="1" dxf="1">
    <oc r="AH338" t="inlineStr">
      <is>
        <t>implementare</t>
      </is>
    </oc>
    <nc r="AH338" t="inlineStr">
      <is>
        <t xml:space="preserve"> în implementare</t>
      </is>
    </nc>
    <odxf>
      <font>
        <sz val="12"/>
        <color auto="1"/>
      </font>
    </odxf>
    <ndxf>
      <font>
        <sz val="12"/>
        <color auto="1"/>
      </font>
    </ndxf>
  </rcc>
  <rcc rId="1046" sId="1" odxf="1" dxf="1">
    <oc r="AH339" t="inlineStr">
      <is>
        <t>implementare</t>
      </is>
    </oc>
    <nc r="AH339" t="inlineStr">
      <is>
        <t xml:space="preserve"> în implementare</t>
      </is>
    </nc>
    <odxf>
      <font>
        <sz val="12"/>
        <color auto="1"/>
      </font>
    </odxf>
    <ndxf>
      <font>
        <sz val="12"/>
        <color auto="1"/>
      </font>
    </ndxf>
  </rcc>
  <rcc rId="1047" sId="1" odxf="1" dxf="1">
    <oc r="AH340" t="inlineStr">
      <is>
        <t>implementare</t>
      </is>
    </oc>
    <nc r="AH340" t="inlineStr">
      <is>
        <t xml:space="preserve"> în implementare</t>
      </is>
    </nc>
    <odxf>
      <font>
        <sz val="12"/>
        <color auto="1"/>
      </font>
      <fill>
        <patternFill patternType="solid">
          <bgColor theme="0"/>
        </patternFill>
      </fill>
    </odxf>
    <ndxf>
      <font>
        <sz val="12"/>
        <color auto="1"/>
      </font>
      <fill>
        <patternFill patternType="none">
          <bgColor indexed="65"/>
        </patternFill>
      </fill>
    </ndxf>
  </rcc>
  <rcc rId="1048" sId="1" odxf="1" dxf="1">
    <oc r="AH341" t="inlineStr">
      <is>
        <t>implementare</t>
      </is>
    </oc>
    <nc r="AH341" t="inlineStr">
      <is>
        <t xml:space="preserve"> în implementare</t>
      </is>
    </nc>
    <odxf>
      <font>
        <sz val="12"/>
        <color auto="1"/>
      </font>
    </odxf>
    <ndxf>
      <font>
        <sz val="12"/>
        <color auto="1"/>
      </font>
    </ndxf>
  </rcc>
  <rcc rId="1049" sId="1" odxf="1" dxf="1">
    <oc r="AH343" t="inlineStr">
      <is>
        <t>implementare</t>
      </is>
    </oc>
    <nc r="AH343" t="inlineStr">
      <is>
        <t xml:space="preserve"> în implementare</t>
      </is>
    </nc>
    <odxf>
      <font>
        <sz val="12"/>
        <color auto="1"/>
      </font>
    </odxf>
    <ndxf>
      <font>
        <sz val="12"/>
        <color auto="1"/>
      </font>
    </ndxf>
  </rcc>
  <rcc rId="1050" sId="1" odxf="1" dxf="1">
    <oc r="AH345" t="inlineStr">
      <is>
        <t>implementare</t>
      </is>
    </oc>
    <nc r="AH345" t="inlineStr">
      <is>
        <t xml:space="preserve"> în implementare</t>
      </is>
    </nc>
    <odxf>
      <font>
        <sz val="12"/>
        <color auto="1"/>
      </font>
    </odxf>
    <ndxf>
      <font>
        <sz val="12"/>
        <color auto="1"/>
      </font>
    </ndxf>
  </rcc>
  <rcc rId="1051" sId="1" odxf="1" dxf="1">
    <oc r="AH346" t="inlineStr">
      <is>
        <t>implementare</t>
      </is>
    </oc>
    <nc r="AH346" t="inlineStr">
      <is>
        <t xml:space="preserve"> în implementare</t>
      </is>
    </nc>
    <odxf>
      <font>
        <sz val="12"/>
        <color auto="1"/>
      </font>
    </odxf>
    <ndxf>
      <font>
        <sz val="12"/>
        <color auto="1"/>
      </font>
    </ndxf>
  </rcc>
  <rcc rId="1052" sId="1" odxf="1" dxf="1">
    <oc r="AH347" t="inlineStr">
      <is>
        <t>implementare</t>
      </is>
    </oc>
    <nc r="AH347" t="inlineStr">
      <is>
        <t xml:space="preserve"> în implementare</t>
      </is>
    </nc>
    <odxf>
      <font>
        <sz val="12"/>
        <color auto="1"/>
      </font>
    </odxf>
    <ndxf>
      <font>
        <sz val="12"/>
        <color auto="1"/>
      </font>
    </ndxf>
  </rcc>
  <rcc rId="1053" sId="1" odxf="1" dxf="1">
    <oc r="AH348" t="inlineStr">
      <is>
        <t>implementare</t>
      </is>
    </oc>
    <nc r="AH348" t="inlineStr">
      <is>
        <t xml:space="preserve"> în implementare</t>
      </is>
    </nc>
    <odxf>
      <font>
        <sz val="12"/>
        <color auto="1"/>
      </font>
    </odxf>
    <ndxf>
      <font>
        <sz val="12"/>
        <color auto="1"/>
      </font>
    </ndxf>
  </rcc>
  <rcc rId="1054" sId="1" odxf="1" dxf="1">
    <oc r="AH349" t="inlineStr">
      <is>
        <t>implementare</t>
      </is>
    </oc>
    <nc r="AH349" t="inlineStr">
      <is>
        <t xml:space="preserve"> în implementare</t>
      </is>
    </nc>
    <odxf>
      <font>
        <sz val="12"/>
        <color auto="1"/>
      </font>
    </odxf>
    <ndxf>
      <font>
        <sz val="12"/>
        <color auto="1"/>
      </font>
    </ndxf>
  </rcc>
  <rcc rId="1055" sId="1" odxf="1" dxf="1">
    <oc r="AH350" t="inlineStr">
      <is>
        <t>implementare</t>
      </is>
    </oc>
    <nc r="AH350" t="inlineStr">
      <is>
        <t xml:space="preserve"> în implementare</t>
      </is>
    </nc>
    <odxf>
      <font>
        <sz val="12"/>
        <color auto="1"/>
      </font>
    </odxf>
    <ndxf>
      <font>
        <sz val="12"/>
        <color auto="1"/>
      </font>
    </ndxf>
  </rcc>
  <rcc rId="1056" sId="1" odxf="1" dxf="1">
    <oc r="AH351" t="inlineStr">
      <is>
        <t>implementare</t>
      </is>
    </oc>
    <nc r="AH351" t="inlineStr">
      <is>
        <t xml:space="preserve"> în implementare</t>
      </is>
    </nc>
    <odxf>
      <font>
        <sz val="12"/>
        <color auto="1"/>
      </font>
    </odxf>
    <ndxf>
      <font>
        <sz val="12"/>
        <color auto="1"/>
      </font>
    </ndxf>
  </rcc>
  <rcc rId="1057" sId="1" odxf="1" dxf="1">
    <oc r="AH352" t="inlineStr">
      <is>
        <t>implementare</t>
      </is>
    </oc>
    <nc r="AH352" t="inlineStr">
      <is>
        <t xml:space="preserve"> în implementare</t>
      </is>
    </nc>
    <odxf>
      <font>
        <sz val="12"/>
        <color auto="1"/>
      </font>
    </odxf>
    <ndxf>
      <font>
        <sz val="12"/>
        <color auto="1"/>
      </font>
    </ndxf>
  </rcc>
  <rcc rId="1058" sId="1" odxf="1" dxf="1">
    <oc r="AH353" t="inlineStr">
      <is>
        <t>implementare</t>
      </is>
    </oc>
    <nc r="AH353" t="inlineStr">
      <is>
        <t xml:space="preserve"> în implementare</t>
      </is>
    </nc>
    <odxf>
      <font>
        <sz val="12"/>
        <color auto="1"/>
      </font>
    </odxf>
    <ndxf>
      <font>
        <sz val="12"/>
        <color auto="1"/>
      </font>
    </ndxf>
  </rcc>
  <rcv guid="{36624B2D-80F9-4F79-AC4A-B3547C36F23F}" action="delete"/>
  <rdn rId="0" localSheetId="1" customView="1" name="Z_36624B2D_80F9_4F79_AC4A_B3547C36F23F_.wvu.PrintArea" hidden="1" oldHidden="1">
    <formula>Sheet1!$A$1:$AL$399</formula>
    <oldFormula>Sheet1!$A$1:$AL$399</oldFormula>
  </rdn>
  <rdn rId="0" localSheetId="1" customView="1" name="Z_36624B2D_80F9_4F79_AC4A_B3547C36F23F_.wvu.FilterData" hidden="1" oldHidden="1">
    <formula>Sheet1!$A$6:$DG$370</formula>
    <oldFormula>Sheet1!$A$6:$DG$370</oldFormula>
  </rdn>
  <rcv guid="{36624B2D-80F9-4F79-AC4A-B3547C36F23F}" action="add"/>
</revisions>
</file>

<file path=xl/revisions/revisionLog1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61" sId="1" numFmtId="19">
    <oc r="K12" t="inlineStr">
      <is>
        <t>24.06.2018</t>
      </is>
    </oc>
    <nc r="K12">
      <v>43275</v>
    </nc>
  </rcc>
  <rfmt sheetId="1" sqref="K25">
    <dxf>
      <numFmt numFmtId="168" formatCode="[$-F800]dddd\,\ mmmm\ dd\,\ yyyy"/>
    </dxf>
  </rfmt>
  <rfmt sheetId="1" sqref="K25" start="0" length="0">
    <dxf>
      <font>
        <sz val="12"/>
        <color auto="1"/>
      </font>
      <numFmt numFmtId="19" formatCode="dd/mm/yyyy"/>
    </dxf>
  </rfmt>
  <rfmt sheetId="1" sqref="K26" start="0" length="0">
    <dxf>
      <font>
        <b val="0"/>
        <sz val="12"/>
        <color auto="1"/>
      </font>
      <numFmt numFmtId="19" formatCode="dd/mm/yyyy"/>
      <fill>
        <patternFill patternType="none">
          <bgColor indexed="65"/>
        </patternFill>
      </fill>
    </dxf>
  </rfmt>
  <rfmt sheetId="1" sqref="K27" start="0" length="0">
    <dxf>
      <font>
        <b val="0"/>
        <sz val="12"/>
        <color auto="1"/>
      </font>
      <numFmt numFmtId="19" formatCode="dd/mm/yyyy"/>
    </dxf>
  </rfmt>
  <rfmt sheetId="1" sqref="K28" start="0" length="0">
    <dxf>
      <font>
        <b val="0"/>
        <sz val="12"/>
        <color auto="1"/>
      </font>
      <numFmt numFmtId="19" formatCode="dd/mm/yyyy"/>
    </dxf>
  </rfmt>
  <rfmt sheetId="1" sqref="K29" start="0" length="0">
    <dxf>
      <font>
        <b val="0"/>
        <sz val="12"/>
        <color auto="1"/>
      </font>
      <numFmt numFmtId="19" formatCode="dd/mm/yyyy"/>
    </dxf>
  </rfmt>
  <rfmt sheetId="1" sqref="K30" start="0" length="0">
    <dxf>
      <font>
        <b val="0"/>
        <sz val="12"/>
        <color auto="1"/>
      </font>
      <numFmt numFmtId="19" formatCode="dd/mm/yyyy"/>
    </dxf>
  </rfmt>
  <rfmt sheetId="1" sqref="K31" start="0" length="0">
    <dxf>
      <font>
        <b val="0"/>
        <sz val="12"/>
        <color auto="1"/>
      </font>
      <numFmt numFmtId="19" formatCode="dd/mm/yyyy"/>
    </dxf>
  </rfmt>
  <rfmt sheetId="1" sqref="K32" start="0" length="0">
    <dxf>
      <font>
        <b val="0"/>
        <sz val="12"/>
        <color auto="1"/>
      </font>
      <numFmt numFmtId="19" formatCode="dd/mm/yyyy"/>
      <fill>
        <patternFill patternType="none">
          <bgColor indexed="65"/>
        </patternFill>
      </fill>
    </dxf>
  </rfmt>
  <rfmt sheetId="1" sqref="K33" start="0" length="0">
    <dxf>
      <font>
        <sz val="12"/>
        <color auto="1"/>
      </font>
      <alignment horizontal="center"/>
    </dxf>
  </rfmt>
  <rfmt sheetId="1" sqref="K34" start="0" length="0">
    <dxf>
      <font>
        <sz val="12"/>
        <color auto="1"/>
      </font>
      <alignment horizontal="center"/>
    </dxf>
  </rfmt>
  <rfmt sheetId="1" sqref="K35" start="0" length="0">
    <dxf>
      <font>
        <b val="0"/>
        <sz val="12"/>
        <color auto="1"/>
      </font>
      <numFmt numFmtId="19" formatCode="dd/mm/yyyy"/>
    </dxf>
  </rfmt>
  <rfmt sheetId="1" sqref="K36" start="0" length="0">
    <dxf>
      <font>
        <b val="0"/>
        <sz val="12"/>
        <color auto="1"/>
      </font>
      <numFmt numFmtId="19" formatCode="dd/mm/yyyy"/>
    </dxf>
  </rfmt>
  <rfmt sheetId="1" sqref="K37" start="0" length="0">
    <dxf>
      <font>
        <b val="0"/>
        <sz val="12"/>
        <color auto="1"/>
      </font>
      <numFmt numFmtId="19" formatCode="dd/mm/yyyy"/>
      <fill>
        <patternFill patternType="none">
          <bgColor indexed="65"/>
        </patternFill>
      </fill>
    </dxf>
  </rfmt>
  <rfmt sheetId="1" sqref="K38" start="0" length="0">
    <dxf>
      <font>
        <b val="0"/>
        <sz val="12"/>
        <color auto="1"/>
      </font>
      <numFmt numFmtId="19" formatCode="dd/mm/yyyy"/>
    </dxf>
  </rfmt>
  <rfmt sheetId="1" sqref="K39" start="0" length="0">
    <dxf>
      <font>
        <sz val="12"/>
        <color auto="1"/>
      </font>
      <alignment horizontal="center"/>
    </dxf>
  </rfmt>
  <rfmt sheetId="1" sqref="K40" start="0" length="0">
    <dxf>
      <font>
        <b val="0"/>
        <sz val="12"/>
        <color auto="1"/>
      </font>
      <numFmt numFmtId="19" formatCode="dd/mm/yyyy"/>
    </dxf>
  </rfmt>
  <rfmt sheetId="1" sqref="K41" start="0" length="0">
    <dxf>
      <font>
        <b val="0"/>
        <sz val="12"/>
        <color auto="1"/>
      </font>
      <numFmt numFmtId="19" formatCode="dd/mm/yyyy"/>
    </dxf>
  </rfmt>
  <rfmt sheetId="1" sqref="K42" start="0" length="0">
    <dxf>
      <font>
        <b val="0"/>
        <sz val="12"/>
        <color auto="1"/>
      </font>
      <numFmt numFmtId="19" formatCode="dd/mm/yyyy"/>
      <fill>
        <patternFill patternType="none">
          <bgColor indexed="65"/>
        </patternFill>
      </fill>
    </dxf>
  </rfmt>
  <rfmt sheetId="1" sqref="K43" start="0" length="0">
    <dxf>
      <font>
        <b val="0"/>
        <sz val="12"/>
        <color auto="1"/>
      </font>
      <numFmt numFmtId="19" formatCode="dd/mm/yyyy"/>
    </dxf>
  </rfmt>
  <rfmt sheetId="1" sqref="K44" start="0" length="0">
    <dxf>
      <font>
        <b val="0"/>
        <sz val="12"/>
        <color auto="1"/>
      </font>
      <numFmt numFmtId="19" formatCode="dd/mm/yyyy"/>
    </dxf>
  </rfmt>
  <rfmt sheetId="1" sqref="K45" start="0" length="0">
    <dxf>
      <font>
        <b val="0"/>
        <sz val="12"/>
        <color auto="1"/>
      </font>
      <numFmt numFmtId="19" formatCode="dd/mm/yyyy"/>
    </dxf>
  </rfmt>
  <rfmt sheetId="1" sqref="K46" start="0" length="0">
    <dxf>
      <font>
        <b val="0"/>
        <sz val="12"/>
        <color auto="1"/>
      </font>
      <numFmt numFmtId="19" formatCode="dd/mm/yyyy"/>
    </dxf>
  </rfmt>
  <rfmt sheetId="1" sqref="K47" start="0" length="0">
    <dxf>
      <font>
        <b val="0"/>
        <sz val="12"/>
        <color auto="1"/>
      </font>
      <numFmt numFmtId="19" formatCode="dd/mm/yyyy"/>
      <fill>
        <patternFill patternType="none">
          <bgColor indexed="65"/>
        </patternFill>
      </fill>
    </dxf>
  </rfmt>
  <rfmt sheetId="1" sqref="K48" start="0" length="0">
    <dxf>
      <font>
        <b val="0"/>
        <sz val="12"/>
        <color auto="1"/>
      </font>
      <numFmt numFmtId="19" formatCode="dd/mm/yyyy"/>
    </dxf>
  </rfmt>
  <rfmt sheetId="1" sqref="K51" start="0" length="0">
    <dxf>
      <font>
        <b val="0"/>
        <sz val="12"/>
        <color auto="1"/>
      </font>
      <numFmt numFmtId="19" formatCode="dd/mm/yyyy"/>
    </dxf>
  </rfmt>
  <rfmt sheetId="1" sqref="K52" start="0" length="0">
    <dxf>
      <font>
        <b val="0"/>
        <sz val="12"/>
        <color auto="1"/>
      </font>
      <numFmt numFmtId="19" formatCode="dd/mm/yyyy"/>
      <fill>
        <patternFill patternType="none">
          <bgColor indexed="65"/>
        </patternFill>
      </fill>
    </dxf>
  </rfmt>
  <rfmt sheetId="1" sqref="K53" start="0" length="0">
    <dxf>
      <font>
        <b val="0"/>
        <sz val="12"/>
        <color auto="1"/>
      </font>
      <numFmt numFmtId="19" formatCode="dd/mm/yyyy"/>
    </dxf>
  </rfmt>
  <rfmt sheetId="1" sqref="K57" start="0" length="0">
    <dxf>
      <font>
        <b val="0"/>
        <sz val="12"/>
        <color auto="1"/>
      </font>
      <numFmt numFmtId="19" formatCode="dd/mm/yyyy"/>
    </dxf>
  </rfmt>
  <rfmt sheetId="1" sqref="K58" start="0" length="0">
    <dxf>
      <font>
        <b val="0"/>
        <sz val="12"/>
        <color auto="1"/>
      </font>
      <numFmt numFmtId="19" formatCode="dd/mm/yyyy"/>
      <fill>
        <patternFill patternType="none">
          <bgColor indexed="65"/>
        </patternFill>
      </fill>
    </dxf>
  </rfmt>
  <rfmt sheetId="1" sqref="K59" start="0" length="0">
    <dxf>
      <font>
        <b val="0"/>
        <sz val="12"/>
        <color auto="1"/>
      </font>
      <numFmt numFmtId="19" formatCode="dd/mm/yyyy"/>
    </dxf>
  </rfmt>
  <rfmt sheetId="1" sqref="K61" start="0" length="0">
    <dxf>
      <font>
        <b val="0"/>
        <sz val="12"/>
        <color auto="1"/>
      </font>
    </dxf>
  </rfmt>
  <rfmt sheetId="1" sqref="K62" start="0" length="0">
    <dxf>
      <font>
        <b val="0"/>
        <sz val="12"/>
        <color auto="1"/>
      </font>
      <numFmt numFmtId="19" formatCode="dd/mm/yyyy"/>
    </dxf>
  </rfmt>
  <rfmt sheetId="1" sqref="K63" start="0" length="0">
    <dxf>
      <font>
        <b val="0"/>
        <sz val="12"/>
        <color auto="1"/>
      </font>
      <numFmt numFmtId="19" formatCode="dd/mm/yyyy"/>
      <fill>
        <patternFill patternType="none">
          <bgColor indexed="65"/>
        </patternFill>
      </fill>
    </dxf>
  </rfmt>
  <rfmt sheetId="1" sqref="K64" start="0" length="0">
    <dxf>
      <font>
        <b val="0"/>
        <sz val="12"/>
        <color auto="1"/>
      </font>
      <numFmt numFmtId="19" formatCode="dd/mm/yyyy"/>
    </dxf>
  </rfmt>
  <rfmt sheetId="1" sqref="K66" start="0" length="0">
    <dxf>
      <font>
        <b val="0"/>
        <sz val="12"/>
        <color auto="1"/>
      </font>
      <numFmt numFmtId="19" formatCode="dd/mm/yyyy"/>
    </dxf>
  </rfmt>
  <rfmt sheetId="1" sqref="K67" start="0" length="0">
    <dxf>
      <font>
        <b val="0"/>
        <sz val="12"/>
        <color auto="1"/>
      </font>
      <numFmt numFmtId="19" formatCode="dd/mm/yyyy"/>
    </dxf>
  </rfmt>
  <rfmt sheetId="1" sqref="K68" start="0" length="0">
    <dxf>
      <font>
        <b val="0"/>
        <sz val="12"/>
        <color auto="1"/>
      </font>
      <numFmt numFmtId="19" formatCode="dd/mm/yyyy"/>
      <fill>
        <patternFill patternType="none">
          <bgColor indexed="65"/>
        </patternFill>
      </fill>
    </dxf>
  </rfmt>
  <rfmt sheetId="1" sqref="K69" start="0" length="0">
    <dxf>
      <font>
        <b val="0"/>
        <sz val="12"/>
        <color auto="1"/>
      </font>
      <numFmt numFmtId="19" formatCode="dd/mm/yyyy"/>
    </dxf>
  </rfmt>
  <rfmt sheetId="1" sqref="K70" start="0" length="0">
    <dxf>
      <font>
        <b val="0"/>
        <sz val="12"/>
        <color auto="1"/>
      </font>
      <numFmt numFmtId="19" formatCode="dd/mm/yyyy"/>
    </dxf>
  </rfmt>
  <rfmt sheetId="1" sqref="K71" start="0" length="0">
    <dxf>
      <font>
        <b val="0"/>
        <sz val="12"/>
        <color auto="1"/>
      </font>
      <numFmt numFmtId="19" formatCode="dd/mm/yyyy"/>
    </dxf>
  </rfmt>
  <rfmt sheetId="1" sqref="K72" start="0" length="0">
    <dxf>
      <font>
        <b val="0"/>
        <sz val="12"/>
        <color auto="1"/>
      </font>
      <numFmt numFmtId="19" formatCode="dd/mm/yyyy"/>
    </dxf>
  </rfmt>
  <rfmt sheetId="1" sqref="K73" start="0" length="0">
    <dxf>
      <font>
        <b val="0"/>
        <sz val="12"/>
        <color auto="1"/>
      </font>
      <numFmt numFmtId="19" formatCode="dd/mm/yyyy"/>
      <fill>
        <patternFill patternType="none">
          <bgColor indexed="65"/>
        </patternFill>
      </fill>
    </dxf>
  </rfmt>
  <rfmt sheetId="1" sqref="K74" start="0" length="0">
    <dxf>
      <font>
        <b val="0"/>
        <sz val="12"/>
        <color auto="1"/>
      </font>
      <numFmt numFmtId="19" formatCode="dd/mm/yyyy"/>
    </dxf>
  </rfmt>
  <rfmt sheetId="1" sqref="K76" start="0" length="0">
    <dxf>
      <font>
        <b val="0"/>
        <sz val="12"/>
        <color auto="1"/>
      </font>
      <numFmt numFmtId="19" formatCode="dd/mm/yyyy"/>
    </dxf>
  </rfmt>
  <rfmt sheetId="1" sqref="K77" start="0" length="0">
    <dxf>
      <font>
        <b val="0"/>
        <sz val="12"/>
        <color auto="1"/>
      </font>
      <numFmt numFmtId="19" formatCode="dd/mm/yyyy"/>
    </dxf>
  </rfmt>
  <rfmt sheetId="1" sqref="K78" start="0" length="0">
    <dxf>
      <font>
        <b val="0"/>
        <sz val="12"/>
        <color auto="1"/>
      </font>
      <numFmt numFmtId="19" formatCode="dd/mm/yyyy"/>
      <fill>
        <patternFill patternType="none">
          <bgColor indexed="65"/>
        </patternFill>
      </fill>
    </dxf>
  </rfmt>
  <rfmt sheetId="1" sqref="K79" start="0" length="0">
    <dxf>
      <font>
        <b val="0"/>
        <sz val="12"/>
        <color auto="1"/>
      </font>
      <numFmt numFmtId="19" formatCode="dd/mm/yyyy"/>
    </dxf>
  </rfmt>
  <rfmt sheetId="1" sqref="K86" start="0" length="0">
    <dxf>
      <font>
        <b val="0"/>
        <sz val="12"/>
        <color auto="1"/>
      </font>
      <numFmt numFmtId="19" formatCode="dd/mm/yyyy"/>
      <fill>
        <patternFill patternType="none">
          <bgColor indexed="65"/>
        </patternFill>
      </fill>
    </dxf>
  </rfmt>
  <rfmt sheetId="1" sqref="K87" start="0" length="0">
    <dxf>
      <font>
        <b val="0"/>
        <sz val="12"/>
        <color auto="1"/>
      </font>
      <numFmt numFmtId="19" formatCode="dd/mm/yyyy"/>
    </dxf>
  </rfmt>
  <rfmt sheetId="1" sqref="K89" start="0" length="0">
    <dxf>
      <font>
        <b val="0"/>
        <sz val="12"/>
        <color auto="1"/>
      </font>
      <numFmt numFmtId="19" formatCode="dd/mm/yyyy"/>
    </dxf>
  </rfmt>
  <rfmt sheetId="1" sqref="K90" start="0" length="0">
    <dxf>
      <font>
        <b val="0"/>
        <sz val="12"/>
        <color auto="1"/>
      </font>
      <numFmt numFmtId="19" formatCode="dd/mm/yyyy"/>
    </dxf>
  </rfmt>
  <rfmt sheetId="1" sqref="K91" start="0" length="0">
    <dxf>
      <font>
        <b val="0"/>
        <sz val="12"/>
        <color auto="1"/>
      </font>
      <numFmt numFmtId="19" formatCode="dd/mm/yyyy"/>
      <fill>
        <patternFill patternType="none">
          <bgColor indexed="65"/>
        </patternFill>
      </fill>
    </dxf>
  </rfmt>
  <rfmt sheetId="1" sqref="K92" start="0" length="0">
    <dxf>
      <font>
        <b val="0"/>
        <sz val="12"/>
        <color auto="1"/>
      </font>
      <numFmt numFmtId="19" formatCode="dd/mm/yyyy"/>
    </dxf>
  </rfmt>
  <rfmt sheetId="1" sqref="K93" start="0" length="0">
    <dxf>
      <font>
        <b val="0"/>
        <sz val="12"/>
        <color auto="1"/>
      </font>
      <numFmt numFmtId="19" formatCode="dd/mm/yyyy"/>
    </dxf>
  </rfmt>
  <rfmt sheetId="1" sqref="K94" start="0" length="0">
    <dxf>
      <font>
        <b val="0"/>
        <sz val="12"/>
        <color auto="1"/>
      </font>
      <numFmt numFmtId="19" formatCode="dd/mm/yyyy"/>
    </dxf>
  </rfmt>
  <rfmt sheetId="1" sqref="K95" start="0" length="0">
    <dxf>
      <font>
        <b val="0"/>
        <sz val="12"/>
        <color auto="1"/>
      </font>
      <numFmt numFmtId="19" formatCode="dd/mm/yyyy"/>
    </dxf>
  </rfmt>
  <rfmt sheetId="1" sqref="K96" start="0" length="0">
    <dxf>
      <font>
        <b val="0"/>
        <sz val="12"/>
        <color auto="1"/>
      </font>
      <numFmt numFmtId="19" formatCode="dd/mm/yyyy"/>
      <fill>
        <patternFill patternType="none">
          <bgColor indexed="65"/>
        </patternFill>
      </fill>
    </dxf>
  </rfmt>
  <rfmt sheetId="1" sqref="K97" start="0" length="0">
    <dxf>
      <font>
        <b val="0"/>
        <sz val="12"/>
        <color auto="1"/>
      </font>
      <numFmt numFmtId="19" formatCode="dd/mm/yyyy"/>
    </dxf>
  </rfmt>
  <rfmt sheetId="1" sqref="K98" start="0" length="0">
    <dxf>
      <font>
        <sz val="12"/>
        <color auto="1"/>
      </font>
    </dxf>
  </rfmt>
  <rfmt sheetId="1" sqref="K99" start="0" length="0">
    <dxf>
      <font>
        <b val="0"/>
        <sz val="12"/>
        <color auto="1"/>
      </font>
      <numFmt numFmtId="19" formatCode="dd/mm/yyyy"/>
    </dxf>
  </rfmt>
  <rfmt sheetId="1" sqref="K100" start="0" length="0">
    <dxf>
      <font>
        <b val="0"/>
        <sz val="12"/>
        <color auto="1"/>
      </font>
      <numFmt numFmtId="19" formatCode="dd/mm/yyyy"/>
    </dxf>
  </rfmt>
  <rfmt sheetId="1" sqref="K101" start="0" length="0">
    <dxf>
      <font>
        <b val="0"/>
        <sz val="12"/>
        <color auto="1"/>
      </font>
      <numFmt numFmtId="19" formatCode="dd/mm/yyyy"/>
      <fill>
        <patternFill patternType="none">
          <bgColor indexed="65"/>
        </patternFill>
      </fill>
    </dxf>
  </rfmt>
  <rfmt sheetId="1" sqref="K102" start="0" length="0">
    <dxf>
      <font>
        <b val="0"/>
        <sz val="12"/>
        <color auto="1"/>
      </font>
      <numFmt numFmtId="19" formatCode="dd/mm/yyyy"/>
    </dxf>
  </rfmt>
  <rfmt sheetId="1" sqref="K103" start="0" length="0">
    <dxf>
      <font>
        <sz val="12"/>
        <color auto="1"/>
      </font>
    </dxf>
  </rfmt>
  <rfmt sheetId="1" sqref="K104" start="0" length="0">
    <dxf>
      <font>
        <b val="0"/>
        <sz val="12"/>
        <color auto="1"/>
      </font>
    </dxf>
  </rfmt>
  <rfmt sheetId="1" sqref="K105" start="0" length="0">
    <dxf>
      <font>
        <b val="0"/>
        <sz val="12"/>
        <color auto="1"/>
      </font>
      <numFmt numFmtId="19" formatCode="dd/mm/yyyy"/>
    </dxf>
  </rfmt>
  <rfmt sheetId="1" sqref="K106" start="0" length="0">
    <dxf>
      <font>
        <b val="0"/>
        <sz val="12"/>
        <color auto="1"/>
      </font>
      <numFmt numFmtId="19" formatCode="dd/mm/yyyy"/>
      <fill>
        <patternFill patternType="none">
          <bgColor indexed="65"/>
        </patternFill>
      </fill>
    </dxf>
  </rfmt>
  <rfmt sheetId="1" sqref="K107" start="0" length="0">
    <dxf>
      <font>
        <b val="0"/>
        <sz val="12"/>
        <color auto="1"/>
      </font>
      <numFmt numFmtId="19" formatCode="dd/mm/yyyy"/>
    </dxf>
  </rfmt>
  <rfmt sheetId="1" sqref="K109" start="0" length="0">
    <dxf>
      <font>
        <b val="0"/>
        <sz val="12"/>
        <color auto="1"/>
      </font>
      <numFmt numFmtId="19" formatCode="dd/mm/yyyy"/>
    </dxf>
  </rfmt>
  <rfmt sheetId="1" sqref="K110" start="0" length="0">
    <dxf>
      <font>
        <b val="0"/>
        <sz val="12"/>
        <color auto="1"/>
      </font>
      <numFmt numFmtId="19" formatCode="dd/mm/yyyy"/>
    </dxf>
  </rfmt>
  <rfmt sheetId="1" sqref="K111" start="0" length="0">
    <dxf>
      <font>
        <b val="0"/>
        <sz val="12"/>
        <color auto="1"/>
      </font>
      <numFmt numFmtId="19" formatCode="dd/mm/yyyy"/>
      <fill>
        <patternFill patternType="none">
          <bgColor indexed="65"/>
        </patternFill>
      </fill>
    </dxf>
  </rfmt>
  <rfmt sheetId="1" sqref="K112" start="0" length="0">
    <dxf>
      <font>
        <b val="0"/>
        <sz val="12"/>
        <color auto="1"/>
      </font>
      <numFmt numFmtId="19" formatCode="dd/mm/yyyy"/>
    </dxf>
  </rfmt>
  <rfmt sheetId="1" sqref="K114" start="0" length="0">
    <dxf>
      <font>
        <b val="0"/>
        <sz val="12"/>
        <color auto="1"/>
      </font>
      <numFmt numFmtId="19" formatCode="dd/mm/yyyy"/>
    </dxf>
  </rfmt>
  <rfmt sheetId="1" sqref="K115" start="0" length="0">
    <dxf>
      <font>
        <b val="0"/>
        <sz val="12"/>
        <color auto="1"/>
      </font>
      <numFmt numFmtId="19" formatCode="dd/mm/yyyy"/>
    </dxf>
  </rfmt>
  <rfmt sheetId="1" sqref="K116" start="0" length="0">
    <dxf>
      <font>
        <b val="0"/>
        <sz val="12"/>
        <color auto="1"/>
      </font>
      <numFmt numFmtId="19" formatCode="dd/mm/yyyy"/>
      <fill>
        <patternFill patternType="none">
          <bgColor indexed="65"/>
        </patternFill>
      </fill>
    </dxf>
  </rfmt>
  <rfmt sheetId="1" sqref="K117" start="0" length="0">
    <dxf>
      <font>
        <b val="0"/>
        <sz val="12"/>
        <color auto="1"/>
      </font>
      <numFmt numFmtId="19" formatCode="dd/mm/yyyy"/>
    </dxf>
  </rfmt>
  <rfmt sheetId="1" sqref="K121" start="0" length="0">
    <dxf>
      <font>
        <b val="0"/>
        <sz val="12"/>
        <color auto="1"/>
      </font>
      <numFmt numFmtId="19" formatCode="dd/mm/yyyy"/>
    </dxf>
  </rfmt>
  <rfmt sheetId="1" sqref="K122" start="0" length="0">
    <dxf>
      <font>
        <b val="0"/>
        <sz val="12"/>
        <color auto="1"/>
      </font>
      <numFmt numFmtId="19" formatCode="dd/mm/yyyy"/>
      <fill>
        <patternFill patternType="none">
          <bgColor indexed="65"/>
        </patternFill>
      </fill>
    </dxf>
  </rfmt>
  <rfmt sheetId="1" sqref="K123" start="0" length="0">
    <dxf>
      <font>
        <b val="0"/>
        <sz val="12"/>
        <color auto="1"/>
      </font>
      <numFmt numFmtId="19" formatCode="dd/mm/yyyy"/>
    </dxf>
  </rfmt>
  <rfmt sheetId="1" sqref="K125" start="0" length="0">
    <dxf>
      <font>
        <b val="0"/>
        <sz val="12"/>
        <color auto="1"/>
      </font>
    </dxf>
  </rfmt>
  <rfmt sheetId="1" sqref="K126" start="0" length="0">
    <dxf>
      <font>
        <b val="0"/>
        <sz val="12"/>
        <color auto="1"/>
      </font>
      <numFmt numFmtId="19" formatCode="dd/mm/yyyy"/>
    </dxf>
  </rfmt>
  <rfmt sheetId="1" sqref="K127" start="0" length="0">
    <dxf>
      <font>
        <b val="0"/>
        <sz val="12"/>
        <color auto="1"/>
      </font>
      <numFmt numFmtId="19" formatCode="dd/mm/yyyy"/>
    </dxf>
  </rfmt>
  <rfmt sheetId="1" sqref="K128" start="0" length="0">
    <dxf>
      <font>
        <b val="0"/>
        <sz val="12"/>
        <color auto="1"/>
      </font>
      <numFmt numFmtId="19" formatCode="dd/mm/yyyy"/>
    </dxf>
  </rfmt>
  <rfmt sheetId="1" sqref="K129" start="0" length="0">
    <dxf>
      <font>
        <b val="0"/>
        <sz val="12"/>
        <color auto="1"/>
      </font>
      <numFmt numFmtId="19" formatCode="dd/mm/yyyy"/>
      <fill>
        <patternFill patternType="none">
          <bgColor indexed="65"/>
        </patternFill>
      </fill>
    </dxf>
  </rfmt>
  <rfmt sheetId="1" sqref="K130" start="0" length="0">
    <dxf>
      <font>
        <b val="0"/>
        <sz val="12"/>
        <color auto="1"/>
      </font>
      <numFmt numFmtId="19" formatCode="dd/mm/yyyy"/>
    </dxf>
  </rfmt>
  <rfmt sheetId="1" sqref="K132" start="0" length="0">
    <dxf>
      <font>
        <b val="0"/>
        <sz val="12"/>
        <color auto="1"/>
      </font>
    </dxf>
  </rfmt>
  <rfmt sheetId="1" sqref="K133" start="0" length="0">
    <dxf>
      <font>
        <b val="0"/>
        <sz val="12"/>
        <color auto="1"/>
      </font>
      <numFmt numFmtId="19" formatCode="dd/mm/yyyy"/>
    </dxf>
  </rfmt>
  <rfmt sheetId="1" sqref="K134" start="0" length="0">
    <dxf>
      <font>
        <b val="0"/>
        <sz val="12"/>
        <color auto="1"/>
      </font>
      <numFmt numFmtId="19" formatCode="dd/mm/yyyy"/>
      <fill>
        <patternFill patternType="none">
          <bgColor indexed="65"/>
        </patternFill>
      </fill>
    </dxf>
  </rfmt>
  <rfmt sheetId="1" sqref="K135" start="0" length="0">
    <dxf>
      <font>
        <b val="0"/>
        <sz val="12"/>
        <color auto="1"/>
      </font>
      <numFmt numFmtId="19" formatCode="dd/mm/yyyy"/>
    </dxf>
  </rfmt>
  <rfmt sheetId="1" sqref="K138" start="0" length="0">
    <dxf>
      <font>
        <b val="0"/>
        <sz val="12"/>
        <color auto="1"/>
      </font>
      <numFmt numFmtId="19" formatCode="dd/mm/yyyy"/>
    </dxf>
  </rfmt>
  <rfmt sheetId="1" sqref="K139" start="0" length="0">
    <dxf>
      <font>
        <b val="0"/>
        <sz val="12"/>
        <color auto="1"/>
      </font>
      <numFmt numFmtId="19" formatCode="dd/mm/yyyy"/>
      <fill>
        <patternFill patternType="none">
          <bgColor indexed="65"/>
        </patternFill>
      </fill>
    </dxf>
  </rfmt>
  <rfmt sheetId="1" sqref="K140" start="0" length="0">
    <dxf>
      <font>
        <b val="0"/>
        <sz val="12"/>
        <color auto="1"/>
      </font>
      <numFmt numFmtId="19" formatCode="dd/mm/yyyy"/>
    </dxf>
  </rfmt>
  <rfmt sheetId="1" sqref="K141" start="0" length="0">
    <dxf>
      <font>
        <b val="0"/>
        <sz val="12"/>
        <color auto="1"/>
      </font>
      <numFmt numFmtId="19" formatCode="dd/mm/yyyy"/>
    </dxf>
  </rfmt>
  <rfmt sheetId="1" sqref="K142" start="0" length="0">
    <dxf>
      <font>
        <b val="0"/>
        <sz val="12"/>
        <color auto="1"/>
      </font>
      <numFmt numFmtId="19" formatCode="dd/mm/yyyy"/>
    </dxf>
  </rfmt>
  <rfmt sheetId="1" sqref="K143" start="0" length="0">
    <dxf>
      <font>
        <b val="0"/>
        <sz val="12"/>
        <color auto="1"/>
      </font>
      <numFmt numFmtId="19" formatCode="dd/mm/yyyy"/>
    </dxf>
  </rfmt>
  <rfmt sheetId="1" sqref="K144" start="0" length="0">
    <dxf>
      <font>
        <b val="0"/>
        <sz val="12"/>
        <color auto="1"/>
      </font>
      <numFmt numFmtId="19" formatCode="dd/mm/yyyy"/>
      <fill>
        <patternFill patternType="none">
          <bgColor indexed="65"/>
        </patternFill>
      </fill>
    </dxf>
  </rfmt>
  <rfmt sheetId="1" sqref="K145" start="0" length="0">
    <dxf>
      <font>
        <b val="0"/>
        <sz val="12"/>
        <color auto="1"/>
      </font>
      <numFmt numFmtId="19" formatCode="dd/mm/yyyy"/>
    </dxf>
  </rfmt>
  <rfmt sheetId="1" sqref="K146" start="0" length="0">
    <dxf>
      <font>
        <b val="0"/>
        <sz val="12"/>
        <color auto="1"/>
      </font>
      <numFmt numFmtId="19" formatCode="dd/mm/yyyy"/>
    </dxf>
  </rfmt>
  <rfmt sheetId="1" sqref="K147" start="0" length="0">
    <dxf>
      <font>
        <b val="0"/>
        <sz val="12"/>
        <color auto="1"/>
      </font>
      <numFmt numFmtId="19" formatCode="dd/mm/yyyy"/>
    </dxf>
  </rfmt>
  <rfmt sheetId="1" sqref="K148" start="0" length="0">
    <dxf>
      <font>
        <b val="0"/>
        <sz val="12"/>
        <color auto="1"/>
      </font>
      <numFmt numFmtId="19" formatCode="dd/mm/yyyy"/>
    </dxf>
  </rfmt>
  <rfmt sheetId="1" sqref="K149" start="0" length="0">
    <dxf>
      <font>
        <b val="0"/>
        <sz val="12"/>
        <color auto="1"/>
      </font>
      <numFmt numFmtId="19" formatCode="dd/mm/yyyy"/>
      <fill>
        <patternFill patternType="none">
          <bgColor indexed="65"/>
        </patternFill>
      </fill>
    </dxf>
  </rfmt>
  <rfmt sheetId="1" sqref="K150" start="0" length="0">
    <dxf>
      <font>
        <b val="0"/>
        <sz val="12"/>
        <color auto="1"/>
      </font>
      <numFmt numFmtId="19" formatCode="dd/mm/yyyy"/>
    </dxf>
  </rfmt>
  <rfmt sheetId="1" sqref="K151" start="0" length="0">
    <dxf>
      <font>
        <b val="0"/>
        <sz val="12"/>
        <color auto="1"/>
      </font>
    </dxf>
  </rfmt>
  <rfmt sheetId="1" sqref="K152" start="0" length="0">
    <dxf>
      <font>
        <b val="0"/>
        <sz val="12"/>
        <color auto="1"/>
      </font>
      <numFmt numFmtId="19" formatCode="dd/mm/yyyy"/>
    </dxf>
  </rfmt>
  <rfmt sheetId="1" sqref="K153" start="0" length="0">
    <dxf>
      <font>
        <b val="0"/>
        <sz val="12"/>
        <color auto="1"/>
      </font>
      <numFmt numFmtId="19" formatCode="dd/mm/yyyy"/>
    </dxf>
  </rfmt>
  <rfmt sheetId="1" sqref="K154" start="0" length="0">
    <dxf>
      <font>
        <b val="0"/>
        <sz val="12"/>
        <color auto="1"/>
      </font>
      <numFmt numFmtId="19" formatCode="dd/mm/yyyy"/>
      <fill>
        <patternFill patternType="none">
          <bgColor indexed="65"/>
        </patternFill>
      </fill>
    </dxf>
  </rfmt>
  <rfmt sheetId="1" sqref="K155" start="0" length="0">
    <dxf>
      <font>
        <b val="0"/>
        <sz val="12"/>
        <color auto="1"/>
      </font>
      <numFmt numFmtId="19" formatCode="dd/mm/yyyy"/>
    </dxf>
  </rfmt>
  <rfmt sheetId="1" sqref="K157" start="0" length="0">
    <dxf>
      <font>
        <b val="0"/>
        <sz val="12"/>
        <color auto="1"/>
      </font>
      <numFmt numFmtId="19" formatCode="dd/mm/yyyy"/>
    </dxf>
  </rfmt>
  <rfmt sheetId="1" sqref="K158" start="0" length="0">
    <dxf>
      <font>
        <b val="0"/>
        <sz val="12"/>
        <color auto="1"/>
      </font>
      <numFmt numFmtId="19" formatCode="dd/mm/yyyy"/>
    </dxf>
  </rfmt>
  <rfmt sheetId="1" sqref="K159" start="0" length="0">
    <dxf>
      <font>
        <b val="0"/>
        <sz val="12"/>
        <color auto="1"/>
      </font>
      <numFmt numFmtId="19" formatCode="dd/mm/yyyy"/>
      <fill>
        <patternFill patternType="none">
          <bgColor indexed="65"/>
        </patternFill>
      </fill>
    </dxf>
  </rfmt>
  <rfmt sheetId="1" sqref="K160" start="0" length="0">
    <dxf>
      <font>
        <b val="0"/>
        <sz val="12"/>
        <color auto="1"/>
      </font>
      <numFmt numFmtId="19" formatCode="dd/mm/yyyy"/>
    </dxf>
  </rfmt>
  <rfmt sheetId="1" sqref="K161" start="0" length="0">
    <dxf>
      <font>
        <sz val="12"/>
        <color auto="1"/>
      </font>
    </dxf>
  </rfmt>
  <rfmt sheetId="1" sqref="K162" start="0" length="0">
    <dxf>
      <font>
        <sz val="12"/>
        <color auto="1"/>
      </font>
    </dxf>
  </rfmt>
  <rfmt sheetId="1" sqref="K163" start="0" length="0">
    <dxf>
      <font>
        <b val="0"/>
        <sz val="12"/>
        <color auto="1"/>
      </font>
      <numFmt numFmtId="19" formatCode="dd/mm/yyyy"/>
    </dxf>
  </rfmt>
  <rfmt sheetId="1" sqref="K164" start="0" length="0">
    <dxf>
      <font>
        <b val="0"/>
        <sz val="12"/>
        <color auto="1"/>
      </font>
      <numFmt numFmtId="19" formatCode="dd/mm/yyyy"/>
      <fill>
        <patternFill patternType="none">
          <bgColor indexed="65"/>
        </patternFill>
      </fill>
    </dxf>
  </rfmt>
  <rfmt sheetId="1" sqref="K165" start="0" length="0">
    <dxf>
      <font>
        <b val="0"/>
        <sz val="12"/>
        <color auto="1"/>
      </font>
      <numFmt numFmtId="19" formatCode="dd/mm/yyyy"/>
    </dxf>
  </rfmt>
  <rfmt sheetId="1" sqref="K167" start="0" length="0">
    <dxf>
      <font>
        <b val="0"/>
        <sz val="12"/>
        <color auto="1"/>
      </font>
      <numFmt numFmtId="19" formatCode="dd/mm/yyyy"/>
    </dxf>
  </rfmt>
  <rfmt sheetId="1" sqref="K168" start="0" length="0">
    <dxf>
      <font>
        <b val="0"/>
        <sz val="12"/>
        <color auto="1"/>
      </font>
      <numFmt numFmtId="19" formatCode="dd/mm/yyyy"/>
    </dxf>
  </rfmt>
  <rfmt sheetId="1" sqref="K169" start="0" length="0">
    <dxf>
      <font>
        <b val="0"/>
        <sz val="12"/>
        <color auto="1"/>
      </font>
      <numFmt numFmtId="19" formatCode="dd/mm/yyyy"/>
      <fill>
        <patternFill patternType="none">
          <bgColor indexed="65"/>
        </patternFill>
      </fill>
    </dxf>
  </rfmt>
  <rfmt sheetId="1" sqref="K170" start="0" length="0">
    <dxf>
      <font>
        <b val="0"/>
        <sz val="12"/>
        <color auto="1"/>
      </font>
      <numFmt numFmtId="19" formatCode="dd/mm/yyyy"/>
    </dxf>
  </rfmt>
  <rfmt sheetId="1" sqref="K172" start="0" length="0">
    <dxf>
      <font>
        <b val="0"/>
        <sz val="12"/>
        <color auto="1"/>
      </font>
    </dxf>
  </rfmt>
  <rfmt sheetId="1" sqref="K173" start="0" length="0">
    <dxf>
      <font>
        <b val="0"/>
        <sz val="12"/>
        <color auto="1"/>
      </font>
    </dxf>
  </rfmt>
  <rfmt sheetId="1" sqref="K174" start="0" length="0">
    <dxf>
      <font>
        <b val="0"/>
        <sz val="12"/>
        <color auto="1"/>
      </font>
    </dxf>
  </rfmt>
  <rfmt sheetId="1" sqref="K175" start="0" length="0">
    <dxf>
      <font>
        <b val="0"/>
        <sz val="12"/>
        <color auto="1"/>
      </font>
      <numFmt numFmtId="19" formatCode="dd/mm/yyyy"/>
    </dxf>
  </rfmt>
  <rfmt sheetId="1" sqref="K176" start="0" length="0">
    <dxf>
      <font>
        <b val="0"/>
        <sz val="12"/>
        <color auto="1"/>
      </font>
      <numFmt numFmtId="19" formatCode="dd/mm/yyyy"/>
      <fill>
        <patternFill patternType="none">
          <bgColor indexed="65"/>
        </patternFill>
      </fill>
    </dxf>
  </rfmt>
  <rfmt sheetId="1" sqref="K177" start="0" length="0">
    <dxf>
      <font>
        <b val="0"/>
        <sz val="12"/>
        <color auto="1"/>
      </font>
      <numFmt numFmtId="19" formatCode="dd/mm/yyyy"/>
    </dxf>
  </rfmt>
  <rfmt sheetId="1" sqref="K178" start="0" length="0">
    <dxf>
      <font>
        <b val="0"/>
        <sz val="12"/>
        <color auto="1"/>
      </font>
      <numFmt numFmtId="19" formatCode="dd/mm/yyyy"/>
    </dxf>
  </rfmt>
  <rfmt sheetId="1" sqref="K179" start="0" length="0">
    <dxf>
      <font>
        <b val="0"/>
        <sz val="12"/>
        <color auto="1"/>
      </font>
      <numFmt numFmtId="19" formatCode="dd/mm/yyyy"/>
    </dxf>
  </rfmt>
  <rfmt sheetId="1" sqref="K180" start="0" length="0">
    <dxf>
      <font>
        <b val="0"/>
        <sz val="12"/>
        <color auto="1"/>
      </font>
      <numFmt numFmtId="19" formatCode="dd/mm/yyyy"/>
    </dxf>
  </rfmt>
  <rfmt sheetId="1" sqref="K181" start="0" length="0">
    <dxf>
      <font>
        <b val="0"/>
        <sz val="12"/>
        <color auto="1"/>
      </font>
      <numFmt numFmtId="19" formatCode="dd/mm/yyyy"/>
    </dxf>
  </rfmt>
  <rfmt sheetId="1" sqref="K182" start="0" length="0">
    <dxf>
      <font>
        <b val="0"/>
        <sz val="12"/>
        <color auto="1"/>
      </font>
      <numFmt numFmtId="19" formatCode="dd/mm/yyyy"/>
      <fill>
        <patternFill patternType="none">
          <bgColor indexed="65"/>
        </patternFill>
      </fill>
    </dxf>
  </rfmt>
  <rfmt sheetId="1" sqref="K183" start="0" length="0">
    <dxf>
      <font>
        <b val="0"/>
        <sz val="12"/>
        <color auto="1"/>
      </font>
      <numFmt numFmtId="19" formatCode="dd/mm/yyyy"/>
    </dxf>
  </rfmt>
  <rfmt sheetId="1" sqref="K184" start="0" length="0">
    <dxf>
      <font>
        <b val="0"/>
        <sz val="12"/>
        <color auto="1"/>
      </font>
      <numFmt numFmtId="19" formatCode="dd/mm/yyyy"/>
    </dxf>
  </rfmt>
  <rfmt sheetId="1" sqref="K185" start="0" length="0">
    <dxf>
      <font>
        <b val="0"/>
        <sz val="12"/>
        <color auto="1"/>
      </font>
      <numFmt numFmtId="19" formatCode="dd/mm/yyyy"/>
    </dxf>
  </rfmt>
  <rfmt sheetId="1" sqref="K186" start="0" length="0">
    <dxf>
      <font>
        <b val="0"/>
        <sz val="12"/>
        <color auto="1"/>
      </font>
      <numFmt numFmtId="19" formatCode="dd/mm/yyyy"/>
    </dxf>
  </rfmt>
  <rfmt sheetId="1" sqref="K187" start="0" length="0">
    <dxf>
      <font>
        <b val="0"/>
        <sz val="12"/>
        <color auto="1"/>
      </font>
      <numFmt numFmtId="19" formatCode="dd/mm/yyyy"/>
      <fill>
        <patternFill patternType="none">
          <bgColor indexed="65"/>
        </patternFill>
      </fill>
    </dxf>
  </rfmt>
  <rfmt sheetId="1" sqref="K188" start="0" length="0">
    <dxf>
      <font>
        <b val="0"/>
        <sz val="12"/>
        <color auto="1"/>
      </font>
      <numFmt numFmtId="19" formatCode="dd/mm/yyyy"/>
    </dxf>
  </rfmt>
  <rfmt sheetId="1" sqref="K189" start="0" length="0">
    <dxf>
      <font>
        <b val="0"/>
        <sz val="12"/>
        <color auto="1"/>
      </font>
      <numFmt numFmtId="19" formatCode="dd/mm/yyyy"/>
    </dxf>
  </rfmt>
  <rfmt sheetId="1" sqref="K190" start="0" length="0">
    <dxf>
      <font>
        <b val="0"/>
        <sz val="12"/>
        <color auto="1"/>
      </font>
      <numFmt numFmtId="19" formatCode="dd/mm/yyyy"/>
    </dxf>
  </rfmt>
  <rfmt sheetId="1" sqref="K191" start="0" length="0">
    <dxf>
      <font>
        <b val="0"/>
        <sz val="12"/>
        <color auto="1"/>
      </font>
      <numFmt numFmtId="19" formatCode="dd/mm/yyyy"/>
    </dxf>
  </rfmt>
  <rfmt sheetId="1" sqref="K192" start="0" length="0">
    <dxf>
      <font>
        <b val="0"/>
        <sz val="12"/>
        <color auto="1"/>
      </font>
      <numFmt numFmtId="19" formatCode="dd/mm/yyyy"/>
      <fill>
        <patternFill patternType="none">
          <bgColor indexed="65"/>
        </patternFill>
      </fill>
    </dxf>
  </rfmt>
  <rfmt sheetId="1" sqref="K193" start="0" length="0">
    <dxf>
      <font>
        <b val="0"/>
        <sz val="12"/>
        <color auto="1"/>
      </font>
      <numFmt numFmtId="19" formatCode="dd/mm/yyyy"/>
    </dxf>
  </rfmt>
  <rfmt sheetId="1" sqref="K194" start="0" length="0">
    <dxf>
      <font>
        <b val="0"/>
        <sz val="12"/>
        <color auto="1"/>
      </font>
      <numFmt numFmtId="19" formatCode="dd/mm/yyyy"/>
    </dxf>
  </rfmt>
  <rfmt sheetId="1" sqref="K195" start="0" length="0">
    <dxf>
      <font>
        <b val="0"/>
        <sz val="12"/>
        <color auto="1"/>
      </font>
      <numFmt numFmtId="19" formatCode="dd/mm/yyyy"/>
    </dxf>
  </rfmt>
  <rfmt sheetId="1" sqref="K196" start="0" length="0">
    <dxf>
      <font>
        <b val="0"/>
        <sz val="12"/>
        <color auto="1"/>
      </font>
      <numFmt numFmtId="19" formatCode="dd/mm/yyyy"/>
    </dxf>
  </rfmt>
  <rfmt sheetId="1" sqref="K197" start="0" length="0">
    <dxf>
      <font>
        <b val="0"/>
        <sz val="12"/>
        <color auto="1"/>
      </font>
      <numFmt numFmtId="19" formatCode="dd/mm/yyyy"/>
      <fill>
        <patternFill patternType="none">
          <bgColor indexed="65"/>
        </patternFill>
      </fill>
    </dxf>
  </rfmt>
  <rfmt sheetId="1" sqref="K198" start="0" length="0">
    <dxf>
      <font>
        <b val="0"/>
        <sz val="12"/>
        <color auto="1"/>
      </font>
      <numFmt numFmtId="19" formatCode="dd/mm/yyyy"/>
    </dxf>
  </rfmt>
  <rfmt sheetId="1" sqref="K200" start="0" length="0">
    <dxf>
      <font>
        <b val="0"/>
        <sz val="12"/>
        <color auto="1"/>
      </font>
      <numFmt numFmtId="19" formatCode="dd/mm/yyyy"/>
    </dxf>
  </rfmt>
  <rfmt sheetId="1" sqref="K201" start="0" length="0">
    <dxf>
      <font>
        <b val="0"/>
        <sz val="12"/>
        <color auto="1"/>
      </font>
      <numFmt numFmtId="19" formatCode="dd/mm/yyyy"/>
    </dxf>
  </rfmt>
  <rfmt sheetId="1" sqref="K202" start="0" length="0">
    <dxf>
      <font>
        <b val="0"/>
        <sz val="12"/>
        <color auto="1"/>
      </font>
      <numFmt numFmtId="19" formatCode="dd/mm/yyyy"/>
      <fill>
        <patternFill patternType="none">
          <bgColor indexed="65"/>
        </patternFill>
      </fill>
    </dxf>
  </rfmt>
  <rfmt sheetId="1" sqref="K203" start="0" length="0">
    <dxf>
      <font>
        <b val="0"/>
        <sz val="12"/>
        <color auto="1"/>
      </font>
      <numFmt numFmtId="19" formatCode="dd/mm/yyyy"/>
    </dxf>
  </rfmt>
  <rfmt sheetId="1" sqref="K204" start="0" length="0">
    <dxf>
      <font>
        <b val="0"/>
        <sz val="12"/>
        <color auto="1"/>
      </font>
    </dxf>
  </rfmt>
  <rfmt sheetId="1" sqref="K205" start="0" length="0">
    <dxf>
      <font>
        <b val="0"/>
        <sz val="12"/>
        <color auto="1"/>
      </font>
      <numFmt numFmtId="19" formatCode="dd/mm/yyyy"/>
    </dxf>
  </rfmt>
  <rfmt sheetId="1" sqref="K206" start="0" length="0">
    <dxf>
      <font>
        <b val="0"/>
        <sz val="12"/>
        <color auto="1"/>
      </font>
      <numFmt numFmtId="19" formatCode="dd/mm/yyyy"/>
    </dxf>
  </rfmt>
  <rfmt sheetId="1" sqref="K207" start="0" length="0">
    <dxf>
      <font>
        <b val="0"/>
        <sz val="12"/>
        <color auto="1"/>
      </font>
      <numFmt numFmtId="19" formatCode="dd/mm/yyyy"/>
      <fill>
        <patternFill patternType="none">
          <bgColor indexed="65"/>
        </patternFill>
      </fill>
    </dxf>
  </rfmt>
  <rfmt sheetId="1" sqref="K208" start="0" length="0">
    <dxf>
      <font>
        <b val="0"/>
        <sz val="12"/>
        <color auto="1"/>
      </font>
      <numFmt numFmtId="19" formatCode="dd/mm/yyyy"/>
    </dxf>
  </rfmt>
  <rfmt sheetId="1" sqref="K209" start="0" length="0">
    <dxf>
      <font>
        <b val="0"/>
        <sz val="12"/>
        <color auto="1"/>
      </font>
    </dxf>
  </rfmt>
  <rfmt sheetId="1" sqref="K210" start="0" length="0">
    <dxf>
      <font>
        <b val="0"/>
        <sz val="12"/>
        <color auto="1"/>
      </font>
      <numFmt numFmtId="19" formatCode="dd/mm/yyyy"/>
    </dxf>
  </rfmt>
  <rfmt sheetId="1" sqref="K211" start="0" length="0">
    <dxf>
      <font>
        <b val="0"/>
        <sz val="12"/>
        <color auto="1"/>
      </font>
      <numFmt numFmtId="19" formatCode="dd/mm/yyyy"/>
    </dxf>
  </rfmt>
  <rfmt sheetId="1" sqref="K212" start="0" length="0">
    <dxf>
      <font>
        <b val="0"/>
        <sz val="12"/>
        <color auto="1"/>
      </font>
      <numFmt numFmtId="19" formatCode="dd/mm/yyyy"/>
      <fill>
        <patternFill patternType="none">
          <bgColor indexed="65"/>
        </patternFill>
      </fill>
    </dxf>
  </rfmt>
  <rfmt sheetId="1" sqref="K213" start="0" length="0">
    <dxf>
      <font>
        <b val="0"/>
        <sz val="12"/>
        <color auto="1"/>
      </font>
      <numFmt numFmtId="19" formatCode="dd/mm/yyyy"/>
    </dxf>
  </rfmt>
  <rfmt sheetId="1" sqref="K214" start="0" length="0">
    <dxf>
      <font>
        <b val="0"/>
        <sz val="12"/>
        <color auto="1"/>
      </font>
    </dxf>
  </rfmt>
  <rfmt sheetId="1" sqref="K215" start="0" length="0">
    <dxf>
      <font>
        <b val="0"/>
        <sz val="12"/>
        <color auto="1"/>
      </font>
      <numFmt numFmtId="19" formatCode="dd/mm/yyyy"/>
    </dxf>
  </rfmt>
  <rfmt sheetId="1" sqref="K216" start="0" length="0">
    <dxf>
      <font>
        <b val="0"/>
        <sz val="12"/>
        <color auto="1"/>
      </font>
      <numFmt numFmtId="19" formatCode="dd/mm/yyyy"/>
    </dxf>
  </rfmt>
  <rfmt sheetId="1" sqref="K217" start="0" length="0">
    <dxf>
      <font>
        <b val="0"/>
        <sz val="12"/>
        <color auto="1"/>
      </font>
      <numFmt numFmtId="19" formatCode="dd/mm/yyyy"/>
      <fill>
        <patternFill patternType="none">
          <bgColor indexed="65"/>
        </patternFill>
      </fill>
    </dxf>
  </rfmt>
  <rfmt sheetId="1" sqref="K218" start="0" length="0">
    <dxf>
      <font>
        <b val="0"/>
        <sz val="12"/>
        <color auto="1"/>
      </font>
      <numFmt numFmtId="19" formatCode="dd/mm/yyyy"/>
    </dxf>
  </rfmt>
  <rfmt sheetId="1" sqref="K222" start="0" length="0">
    <dxf>
      <font>
        <sz val="12"/>
        <color auto="1"/>
        <name val="Calibri"/>
        <family val="2"/>
        <charset val="238"/>
        <scheme val="minor"/>
      </font>
      <numFmt numFmtId="19" formatCode="dd/mm/yyyy"/>
    </dxf>
  </rfmt>
  <rfmt sheetId="1" sqref="K224" start="0" length="0">
    <dxf>
      <font>
        <b val="0"/>
        <sz val="12"/>
        <color auto="1"/>
      </font>
      <numFmt numFmtId="19" formatCode="dd/mm/yyyy"/>
      <fill>
        <patternFill patternType="none">
          <bgColor indexed="65"/>
        </patternFill>
      </fill>
    </dxf>
  </rfmt>
  <rfmt sheetId="1" sqref="K225" start="0" length="0">
    <dxf>
      <font>
        <b val="0"/>
        <sz val="12"/>
        <color auto="1"/>
      </font>
      <numFmt numFmtId="19" formatCode="dd/mm/yyyy"/>
    </dxf>
  </rfmt>
  <rfmt sheetId="1" sqref="K226" start="0" length="0">
    <dxf>
      <font>
        <sz val="12"/>
        <color auto="1"/>
      </font>
      <numFmt numFmtId="19" formatCode="dd/mm/yyyy"/>
    </dxf>
  </rfmt>
  <rfmt sheetId="1" sqref="K227" start="0" length="0">
    <dxf>
      <font>
        <b val="0"/>
        <sz val="12"/>
        <color auto="1"/>
      </font>
      <numFmt numFmtId="19" formatCode="dd/mm/yyyy"/>
    </dxf>
  </rfmt>
  <rfmt sheetId="1" sqref="K228" start="0" length="0">
    <dxf>
      <font>
        <b val="0"/>
        <sz val="12"/>
        <color auto="1"/>
      </font>
      <numFmt numFmtId="19" formatCode="dd/mm/yyyy"/>
    </dxf>
  </rfmt>
  <rfmt sheetId="1" sqref="K229" start="0" length="0">
    <dxf>
      <font>
        <b val="0"/>
        <sz val="12"/>
        <color auto="1"/>
      </font>
      <numFmt numFmtId="19" formatCode="dd/mm/yyyy"/>
      <fill>
        <patternFill patternType="none">
          <bgColor indexed="65"/>
        </patternFill>
      </fill>
    </dxf>
  </rfmt>
  <rfmt sheetId="1" sqref="K230" start="0" length="0">
    <dxf>
      <font>
        <b val="0"/>
        <sz val="12"/>
        <color auto="1"/>
      </font>
      <numFmt numFmtId="19" formatCode="dd/mm/yyyy"/>
    </dxf>
  </rfmt>
  <rcc rId="1062" sId="1" numFmtId="19">
    <oc r="K25" t="inlineStr">
      <is>
        <t>09.07.2018</t>
      </is>
    </oc>
    <nc r="K25">
      <v>43290</v>
    </nc>
  </rcc>
</revisions>
</file>

<file path=xl/revisions/revisionLog1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63" sId="1" numFmtId="19">
    <oc r="K222" t="inlineStr">
      <is>
        <t>18.06.2018</t>
      </is>
    </oc>
    <nc r="K222">
      <v>43269</v>
    </nc>
  </rcc>
</revisions>
</file>

<file path=xl/revisions/revisionLog1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64" sId="1" numFmtId="19">
    <oc r="K121" t="inlineStr">
      <is>
        <t>27.06.2018</t>
      </is>
    </oc>
    <nc r="K121">
      <v>43278</v>
    </nc>
  </rcc>
</revisions>
</file>

<file path=xl/revisions/revisionLog1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65" sId="1">
    <nc r="A356">
      <v>127</v>
    </nc>
  </rcc>
  <rcc rId="1066" sId="1">
    <nc r="B356">
      <v>113039</v>
    </nc>
  </rcc>
  <rcc rId="1067" sId="1">
    <nc r="C356">
      <v>200</v>
    </nc>
  </rcc>
  <rcc rId="1068" sId="1">
    <nc r="D356" t="inlineStr">
      <is>
        <t>RG</t>
      </is>
    </nc>
  </rcc>
  <rcc rId="1069" sId="1">
    <nc r="E356" t="inlineStr">
      <is>
        <t>AP1/11i /1.1</t>
      </is>
    </nc>
  </rcc>
  <rcc rId="1070" sId="1">
    <nc r="F356" t="inlineStr">
      <is>
        <t>CP 2/2017 (MySMIS: POCA/111/1/1)</t>
      </is>
    </nc>
  </rcc>
  <rcv guid="{901F9774-8BE7-424D-87C2-1026F3FA2E93}" action="delete"/>
  <rdn rId="0" localSheetId="1" customView="1" name="Z_901F9774_8BE7_424D_87C2_1026F3FA2E93_.wvu.PrintArea" hidden="1" oldHidden="1">
    <formula>Sheet1!$A$1:$AL$399</formula>
    <oldFormula>Sheet1!$A$1:$AL$399</oldFormula>
  </rdn>
  <rdn rId="0" localSheetId="1" customView="1" name="Z_901F9774_8BE7_424D_87C2_1026F3FA2E93_.wvu.FilterData" hidden="1" oldHidden="1">
    <formula>Sheet1!$C$1:$C$406</formula>
    <oldFormula>Sheet1!$C$1:$C$406</oldFormula>
  </rdn>
  <rcv guid="{901F9774-8BE7-424D-87C2-1026F3FA2E93}"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83" sId="1" numFmtId="19">
    <nc r="K69">
      <v>43312</v>
    </nc>
  </rcc>
  <rcc rId="2484" sId="1" odxf="1" dxf="1">
    <nc r="L69" t="inlineStr">
      <is>
        <t>31/11/2019</t>
      </is>
    </nc>
    <ndxf>
      <font>
        <b val="0"/>
        <sz val="12"/>
        <color auto="1"/>
      </font>
      <numFmt numFmtId="19" formatCode="dd/mm/yyyy"/>
    </ndxf>
  </rcc>
  <rcc rId="2485" sId="1" odxf="1" dxf="1" numFmtId="4">
    <nc r="M69">
      <v>85</v>
    </nc>
    <odxf>
      <font>
        <b/>
        <sz val="12"/>
        <color auto="1"/>
      </font>
      <numFmt numFmtId="0" formatCode="General"/>
    </odxf>
    <ndxf>
      <font>
        <b val="0"/>
        <sz val="12"/>
        <color auto="1"/>
      </font>
      <numFmt numFmtId="165" formatCode="0.000000000"/>
    </ndxf>
  </rcc>
  <rcc rId="2486" sId="1" odxf="1" dxf="1" numFmtId="4">
    <nc r="N69">
      <v>2</v>
    </nc>
    <ndxf>
      <font>
        <b val="0"/>
        <sz val="12"/>
        <color auto="1"/>
      </font>
      <numFmt numFmtId="165" formatCode="0.000000000"/>
    </ndxf>
  </rcc>
  <rfmt sheetId="1" sqref="N69">
    <dxf>
      <numFmt numFmtId="1" formatCode="0"/>
    </dxf>
  </rfmt>
  <rcc rId="2487" sId="1" odxf="1" dxf="1">
    <nc r="O69" t="inlineStr">
      <is>
        <t>Buzău</t>
      </is>
    </nc>
    <odxf>
      <font>
        <b/>
        <sz val="12"/>
        <color auto="1"/>
      </font>
      <fill>
        <patternFill patternType="none">
          <bgColor indexed="65"/>
        </patternFill>
      </fill>
    </odxf>
    <ndxf>
      <font>
        <b val="0"/>
        <sz val="12"/>
        <color auto="1"/>
      </font>
      <fill>
        <patternFill patternType="solid">
          <bgColor theme="0"/>
        </patternFill>
      </fill>
    </ndxf>
  </rcc>
  <rcc rId="2488" sId="1" odxf="1" dxf="1">
    <nc r="P69" t="inlineStr">
      <is>
        <t>Buzău</t>
      </is>
    </nc>
    <odxf>
      <font>
        <b/>
        <sz val="12"/>
        <color auto="1"/>
      </font>
      <fill>
        <patternFill patternType="none">
          <bgColor indexed="65"/>
        </patternFill>
      </fill>
    </odxf>
    <ndxf>
      <font>
        <b val="0"/>
        <sz val="12"/>
        <color auto="1"/>
      </font>
      <fill>
        <patternFill patternType="solid">
          <bgColor theme="0"/>
        </patternFill>
      </fill>
    </ndxf>
  </rcc>
  <rcc rId="2489" sId="1" odxf="1" dxf="1">
    <nc r="Q69" t="inlineStr">
      <is>
        <t>APL</t>
      </is>
    </nc>
    <odxf>
      <font>
        <b/>
        <sz val="12"/>
        <color auto="1"/>
      </font>
      <fill>
        <patternFill patternType="none">
          <bgColor indexed="65"/>
        </patternFill>
      </fill>
    </odxf>
    <ndxf>
      <font>
        <b val="0"/>
        <sz val="12"/>
        <color auto="1"/>
      </font>
      <fill>
        <patternFill patternType="solid">
          <bgColor theme="0"/>
        </patternFill>
      </fill>
    </ndxf>
  </rcc>
  <rcc rId="2490" sId="1" odxf="1" dxf="1">
    <nc r="R69" t="inlineStr">
      <is>
        <t>119 - Investiții în capacitatea instituțională și în eficiența administrațiilor și a serviciilor publice la nivel național, regional și local, în perspectiva realizării de reforme, a unei mai bune legiferări și a bunei guvernanțe</t>
      </is>
    </nc>
    <odxf>
      <font>
        <b/>
        <sz val="12"/>
        <color auto="1"/>
      </font>
      <fill>
        <patternFill patternType="none">
          <bgColor indexed="65"/>
        </patternFill>
      </fill>
    </odxf>
    <ndxf>
      <font>
        <b val="0"/>
        <sz val="12"/>
        <color auto="1"/>
      </font>
      <fill>
        <patternFill patternType="solid">
          <bgColor theme="0"/>
        </patternFill>
      </fill>
    </ndxf>
  </rcc>
  <rfmt sheetId="1" sqref="U68" start="0" length="0">
    <dxf>
      <font>
        <b val="0"/>
        <sz val="12"/>
        <color auto="1"/>
      </font>
      <numFmt numFmtId="4" formatCode="#,##0.00"/>
    </dxf>
  </rfmt>
  <rcc rId="2491" sId="1" odxf="1" dxf="1" numFmtId="4">
    <nc r="U69">
      <v>0</v>
    </nc>
    <ndxf>
      <font>
        <b val="0"/>
        <sz val="12"/>
        <color auto="1"/>
      </font>
      <numFmt numFmtId="4" formatCode="#,##0.00"/>
    </ndxf>
  </rcc>
  <rfmt sheetId="1" sqref="U117" start="0" length="0">
    <dxf>
      <font>
        <b val="0"/>
        <sz val="12"/>
        <color auto="1"/>
      </font>
      <numFmt numFmtId="4" formatCode="#,##0.00"/>
    </dxf>
  </rfmt>
</revisions>
</file>

<file path=xl/revisions/revisionLog1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356" start="0" length="0">
    <dxf>
      <font>
        <sz val="11"/>
        <color theme="1"/>
        <name val="Calibri"/>
        <family val="2"/>
        <charset val="238"/>
        <scheme val="minor"/>
      </font>
      <alignment vertical="bottom" wrapText="0"/>
      <border outline="0">
        <right/>
        <top/>
        <bottom/>
      </border>
    </dxf>
  </rfmt>
  <rfmt sheetId="1" xfDxf="1" sqref="G356" start="0" length="0">
    <dxf>
      <font>
        <b/>
        <family val="2"/>
        <charset val="238"/>
      </font>
      <alignment wrapText="1"/>
    </dxf>
  </rfmt>
  <rcc rId="1073" sId="1" odxf="1" dxf="1">
    <nc r="G356" t="inlineStr">
      <is>
        <t>„Sprijinirea sistemului de învățământ superior privind combaterea exodului absolvenților de studii superioare prin creșterea capacității societății civile de a formula politici publice – EXCELENȚA”</t>
      </is>
    </nc>
    <ndxf>
      <font>
        <b val="0"/>
        <sz val="12"/>
        <family val="2"/>
      </font>
      <alignment vertical="center"/>
      <border outline="0">
        <right style="thin">
          <color indexed="64"/>
        </right>
        <top style="thin">
          <color indexed="64"/>
        </top>
        <bottom style="thin">
          <color indexed="64"/>
        </bottom>
      </border>
    </ndxf>
  </rcc>
  <rcc rId="1074" sId="1" odxf="1" dxf="1">
    <nc r="H356" t="inlineStr">
      <is>
        <t>Asociația Excelsior pentru Excelență în Educație</t>
      </is>
    </nc>
    <ndxf>
      <font>
        <sz val="12"/>
        <color auto="1"/>
        <family val="2"/>
      </font>
      <alignment horizontal="general"/>
      <border outline="0">
        <left/>
      </border>
    </ndxf>
  </rcc>
  <rcc rId="1075" sId="1">
    <nc r="I356" t="inlineStr">
      <is>
        <t>NA</t>
      </is>
    </nc>
  </rcc>
  <rcc rId="1076" sId="1">
    <nc r="J356" t="inlineStr">
      <is>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is>
    </nc>
  </rcc>
  <rcc rId="1077" sId="1" numFmtId="19">
    <nc r="K356">
      <v>43291</v>
    </nc>
  </rcc>
  <rcc rId="1078" sId="1" numFmtId="19">
    <nc r="L356">
      <v>43778</v>
    </nc>
  </rcc>
  <rcc rId="1079" sId="1">
    <oc r="M352">
      <f>S352/AE352*100</f>
    </oc>
    <nc r="M352">
      <f>M356=S352/AE352*100</f>
    </nc>
  </rcc>
  <rcc rId="1080" sId="1">
    <oc r="M356">
      <f>S356/AE356*100</f>
    </oc>
    <nc r="M356">
      <f>S356/AE356*100</f>
    </nc>
  </rcc>
  <rcc rId="1081" sId="1">
    <nc r="N356" t="inlineStr">
      <is>
        <t>Proiect cu acoperire națională</t>
      </is>
    </nc>
  </rcc>
  <rcc rId="1082" sId="1">
    <nc r="O356" t="inlineStr">
      <is>
        <t>Gorj</t>
      </is>
    </nc>
  </rcc>
  <rcc rId="1083" sId="1">
    <nc r="P356" t="inlineStr">
      <is>
        <t>Targu-Jiu</t>
      </is>
    </nc>
  </rcc>
  <rcc rId="1084" sId="1">
    <nc r="Q356" t="inlineStr">
      <is>
        <t>ONG</t>
      </is>
    </nc>
  </rcc>
  <rcc rId="1085" sId="1">
    <nc r="R356" t="inlineStr">
      <is>
        <t>119 - Investiții în capacitatea instituțională și în eficiența administrațiilor și a serviciilor publice la nivel național, regional și local, în perspectiva realizării de reforme, a unei mai bune legiferări și a bunei guvernanțe</t>
      </is>
    </nc>
  </rcc>
  <rcc rId="1086" sId="1" numFmtId="4">
    <nc r="T356">
      <v>655160.41</v>
    </nc>
  </rcc>
  <rcc rId="1087" sId="1" numFmtId="4">
    <nc r="U356">
      <v>157277.53</v>
    </nc>
  </rcc>
  <rcc rId="1088" sId="1" numFmtId="4">
    <nc r="W356">
      <v>115616.54</v>
    </nc>
  </rcc>
  <rcc rId="1089" sId="1" numFmtId="4">
    <nc r="X356">
      <v>39319.379999999997</v>
    </nc>
  </rcc>
  <rcc rId="1090" sId="1" numFmtId="4">
    <nc r="AC356">
      <v>15730.16</v>
    </nc>
  </rcc>
  <rcc rId="1091" sId="1" numFmtId="4">
    <nc r="Z356">
      <v>0</v>
    </nc>
  </rcc>
  <rcc rId="1092" sId="1" numFmtId="4">
    <nc r="AD356">
      <v>4012.19</v>
    </nc>
  </rcc>
  <rcc rId="1093" sId="1" numFmtId="4">
    <nc r="AA356">
      <v>0</v>
    </nc>
  </rcc>
  <rcc rId="1094" sId="1">
    <nc r="AH356" t="inlineStr">
      <is>
        <t>în implementare</t>
      </is>
    </nc>
  </rcc>
  <rcc rId="1095" sId="1">
    <nc r="AI356" t="inlineStr">
      <is>
        <t>n.a</t>
      </is>
    </nc>
  </rcc>
  <rcv guid="{901F9774-8BE7-424D-87C2-1026F3FA2E93}" action="delete"/>
  <rdn rId="0" localSheetId="1" customView="1" name="Z_901F9774_8BE7_424D_87C2_1026F3FA2E93_.wvu.PrintArea" hidden="1" oldHidden="1">
    <formula>Sheet1!$A$1:$AL$399</formula>
    <oldFormula>Sheet1!$A$1:$AL$399</oldFormula>
  </rdn>
  <rdn rId="0" localSheetId="1" customView="1" name="Z_901F9774_8BE7_424D_87C2_1026F3FA2E93_.wvu.FilterData" hidden="1" oldHidden="1">
    <formula>Sheet1!$C$1:$C$406</formula>
    <oldFormula>Sheet1!$C$1:$C$406</oldFormula>
  </rdn>
  <rcv guid="{901F9774-8BE7-424D-87C2-1026F3FA2E93}" action="add"/>
</revisions>
</file>

<file path=xl/revisions/revisionLog1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167" start="0" length="0">
    <dxf>
      <font>
        <b val="0"/>
        <sz val="12"/>
        <color auto="1"/>
      </font>
      <alignment horizontal="general"/>
    </dxf>
  </rfmt>
  <rcc rId="1098" sId="1">
    <nc r="F167" t="inlineStr">
      <is>
        <t>CP1 less /2017</t>
      </is>
    </nc>
  </rcc>
  <rcc rId="1099" sId="1" odxf="1" dxf="1">
    <nc r="H167" t="inlineStr">
      <is>
        <t>Municipiul Caracal</t>
      </is>
    </nc>
    <odxf>
      <font>
        <b/>
        <sz val="12"/>
        <color auto="1"/>
      </font>
    </odxf>
    <ndxf>
      <font>
        <b val="0"/>
        <sz val="12"/>
        <color auto="1"/>
      </font>
    </ndxf>
  </rcc>
  <rcc rId="1100" sId="1" odxf="1" dxf="1">
    <nc r="I167" t="inlineStr">
      <is>
        <t xml:space="preserve">Asociația Transparență pentru Integritate   </t>
      </is>
    </nc>
    <ndxf>
      <font>
        <b val="0"/>
        <sz val="12"/>
        <color auto="1"/>
      </font>
    </ndxf>
  </rcc>
  <rcc rId="1101" sId="1" odxf="1" dxf="1">
    <nc r="G167" t="inlineStr">
      <is>
        <t>Transparență, etică și integritate prin parteneriat social</t>
      </is>
    </nc>
    <ndxf>
      <font>
        <b val="0"/>
        <sz val="12"/>
        <color auto="1"/>
      </font>
    </ndxf>
  </rcc>
  <rcc rId="1102" sId="1">
    <nc r="B167">
      <v>118183</v>
    </nc>
  </rcc>
  <rcc rId="1103" sId="1">
    <nc r="C167">
      <v>422</v>
    </nc>
  </rcc>
  <rcc rId="1104" sId="1">
    <nc r="D167" t="inlineStr">
      <is>
        <t>GC</t>
      </is>
    </nc>
  </rcc>
  <rfmt sheetId="1" sqref="E167" start="0" length="0">
    <dxf>
      <font>
        <b val="0"/>
        <sz val="12"/>
        <color auto="1"/>
      </font>
    </dxf>
  </rfmt>
  <rcc rId="1105" sId="1">
    <nc r="E167" t="inlineStr">
      <is>
        <t>AP 2/11i  /2.2</t>
      </is>
    </nc>
  </rcc>
  <rfmt sheetId="1" sqref="J167">
    <dxf>
      <alignment horizontal="left"/>
    </dxf>
  </rfmt>
  <rfmt sheetId="1" sqref="J167" start="0" length="2147483647">
    <dxf>
      <font>
        <b val="0"/>
      </font>
    </dxf>
  </rfmt>
  <rcc rId="1106" sId="1">
    <oc r="J166" t="inlineStr">
      <is>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is>
    </oc>
    <nc r="J166" t="inlineStr">
      <is>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is>
    </nc>
  </rcc>
  <rcc rId="1107" sId="1">
    <nc r="J167" t="inlineStr">
      <is>
        <t xml:space="preserve">Obiectivul general al proiectului este: sprijinirea masurilor de prevenire a corupþiei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corupþiei si a indicatorilor de evaluare în
autoritaþile si instituþiile publice
3. OS3: Îmbunataþirea cunostinþelor si a competenþelor personalului din Primaria Municipiului Caracal în ceea ce
priveste prevenirea corupþiei.
</t>
      </is>
    </nc>
  </rcc>
  <rcc rId="1108" sId="1" numFmtId="19">
    <nc r="K167">
      <v>43290</v>
    </nc>
  </rcc>
  <rcc rId="1109" sId="1" odxf="1" dxf="1" numFmtId="19">
    <nc r="L167">
      <v>43655</v>
    </nc>
    <odxf>
      <numFmt numFmtId="0" formatCode="General"/>
    </odxf>
    <ndxf>
      <numFmt numFmtId="19" formatCode="dd/mm/yyyy"/>
    </ndxf>
  </rcc>
  <rfmt sheetId="1" sqref="L167" start="0" length="2147483647">
    <dxf>
      <font>
        <i/>
      </font>
    </dxf>
  </rfmt>
  <rfmt sheetId="1" sqref="L167" start="0" length="2147483647">
    <dxf>
      <font>
        <i val="0"/>
      </font>
    </dxf>
  </rfmt>
  <rfmt sheetId="1" sqref="L167" start="0" length="2147483647">
    <dxf>
      <font>
        <b val="0"/>
      </font>
    </dxf>
  </rfmt>
  <rcc rId="1110" sId="1" odxf="1" dxf="1">
    <nc r="O167" t="inlineStr">
      <is>
        <t>Olt</t>
      </is>
    </nc>
    <odxf>
      <font>
        <b/>
        <sz val="12"/>
        <color auto="1"/>
      </font>
      <fill>
        <patternFill patternType="none">
          <bgColor indexed="65"/>
        </patternFill>
      </fill>
    </odxf>
    <ndxf>
      <font>
        <b val="0"/>
        <sz val="12"/>
        <color auto="1"/>
      </font>
      <fill>
        <patternFill patternType="solid">
          <bgColor theme="0"/>
        </patternFill>
      </fill>
    </ndxf>
  </rcc>
  <rcc rId="1111" sId="1" odxf="1" dxf="1">
    <nc r="P167" t="inlineStr">
      <is>
        <t>Caracal</t>
      </is>
    </nc>
    <odxf>
      <font>
        <b/>
        <sz val="12"/>
        <color auto="1"/>
      </font>
      <fill>
        <patternFill patternType="none">
          <bgColor indexed="65"/>
        </patternFill>
      </fill>
    </odxf>
    <ndxf>
      <font>
        <b val="0"/>
        <sz val="12"/>
        <color auto="1"/>
      </font>
      <fill>
        <patternFill patternType="solid">
          <bgColor theme="0"/>
        </patternFill>
      </fill>
    </ndxf>
  </rcc>
  <rcc rId="1112" sId="1" odxf="1" dxf="1">
    <nc r="Q167" t="inlineStr">
      <is>
        <t>APL</t>
      </is>
    </nc>
    <odxf>
      <font>
        <b/>
        <sz val="12"/>
        <color auto="1"/>
      </font>
      <fill>
        <patternFill patternType="none">
          <bgColor indexed="65"/>
        </patternFill>
      </fill>
    </odxf>
    <ndxf>
      <font>
        <b val="0"/>
        <sz val="12"/>
        <color auto="1"/>
      </font>
      <fill>
        <patternFill patternType="solid">
          <bgColor theme="0"/>
        </patternFill>
      </fill>
    </ndxf>
  </rcc>
  <rcc rId="1113" sId="1" odxf="1" dxf="1">
    <nc r="N167">
      <v>4</v>
    </nc>
    <odxf>
      <font>
        <b/>
        <sz val="12"/>
        <color auto="1"/>
      </font>
      <fill>
        <patternFill patternType="none">
          <bgColor indexed="65"/>
        </patternFill>
      </fill>
    </odxf>
    <ndxf>
      <font>
        <b val="0"/>
        <sz val="12"/>
        <color auto="1"/>
      </font>
      <fill>
        <patternFill patternType="solid">
          <bgColor theme="0"/>
        </patternFill>
      </fill>
    </ndxf>
  </rcc>
  <rcc rId="1114" sId="1">
    <nc r="M167">
      <v>85.000024999999994</v>
    </nc>
  </rcc>
  <rfmt sheetId="1" sqref="M167" start="0" length="2147483647">
    <dxf>
      <font>
        <b val="0"/>
      </font>
    </dxf>
  </rfmt>
  <rfmt sheetId="1" sqref="R167" start="0" length="2147483647">
    <dxf>
      <font>
        <b val="0"/>
      </font>
    </dxf>
  </rfmt>
  <rcc rId="1115" sId="1">
    <nc r="R167" t="inlineStr">
      <is>
        <t>121- Pregatire, punere în aplicare, monitorizare si inspectare</t>
      </is>
    </nc>
  </rcc>
  <rcv guid="{747340EB-2B31-46D2-ACDE-4FA91E2B50F6}" action="delete"/>
  <rdn rId="0" localSheetId="1" customView="1" name="Z_747340EB_2B31_46D2_ACDE_4FA91E2B50F6_.wvu.PrintArea" hidden="1" oldHidden="1">
    <formula>Sheet1!$A$1:$AL$399</formula>
    <oldFormula>Sheet1!$A$1:$AL$399</oldFormula>
  </rdn>
  <rdn rId="0" localSheetId="1" customView="1" name="Z_747340EB_2B31_46D2_ACDE_4FA91E2B50F6_.wvu.FilterData" hidden="1" oldHidden="1">
    <formula>Sheet1!$B$1:$B$406</formula>
    <oldFormula>Sheet1!$B$1:$B$406</oldFormula>
  </rdn>
  <rcv guid="{747340EB-2B31-46D2-ACDE-4FA91E2B50F6}" action="add"/>
</revisions>
</file>

<file path=xl/revisions/revisionLog1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T167" start="0" length="0">
    <dxf>
      <numFmt numFmtId="4" formatCode="#,##0.00"/>
    </dxf>
  </rfmt>
  <rfmt sheetId="1" sqref="T167" start="0" length="0">
    <dxf>
      <font>
        <b val="0"/>
        <sz val="12"/>
        <color rgb="FF000000"/>
      </font>
      <alignment horizontal="center"/>
      <border outline="0">
        <left style="thick">
          <color indexed="64"/>
        </left>
        <right style="thick">
          <color indexed="64"/>
        </right>
        <top style="thick">
          <color indexed="64"/>
        </top>
        <bottom/>
      </border>
    </dxf>
  </rfmt>
  <rcc rId="1118" sId="1" odxf="1" dxf="1" numFmtId="4">
    <nc r="W167">
      <v>40358.75</v>
    </nc>
    <odxf>
      <numFmt numFmtId="0" formatCode="General"/>
    </odxf>
    <ndxf>
      <numFmt numFmtId="4" formatCode="#,##0.00"/>
    </ndxf>
  </rcc>
  <rfmt sheetId="1" sqref="W167" start="0" length="2147483647">
    <dxf>
      <font>
        <b val="0"/>
      </font>
    </dxf>
  </rfmt>
  <rcc rId="1119" sId="1" numFmtId="4">
    <nc r="Z167">
      <v>5828.57</v>
    </nc>
  </rcc>
  <rfmt sheetId="1" sqref="Z167" start="0" length="2147483647">
    <dxf>
      <font>
        <b val="0"/>
      </font>
    </dxf>
  </rfmt>
  <rcc rId="1120" sId="1" numFmtId="4">
    <nc r="T167">
      <v>245240.99</v>
    </nc>
  </rcc>
  <rcc rId="1121" sId="1" odxf="1" s="1" dxf="1" numFmtId="4">
    <nc r="AF167">
      <v>0</v>
    </nc>
    <ndxf>
      <font>
        <b val="0"/>
        <sz val="12"/>
        <color auto="1"/>
        <name val="Calibri"/>
        <family val="2"/>
        <charset val="238"/>
        <scheme val="minor"/>
      </font>
      <numFmt numFmtId="165" formatCode="#,##0.00_ ;\-#,##0.00\ "/>
    </ndxf>
  </rcc>
  <rcc rId="1122" sId="1" odxf="1" dxf="1">
    <nc r="AH167" t="inlineStr">
      <is>
        <t xml:space="preserve"> în implementare</t>
      </is>
    </nc>
    <odxf>
      <font>
        <b/>
        <sz val="12"/>
        <color auto="1"/>
      </font>
    </odxf>
    <ndxf>
      <font>
        <b val="0"/>
        <sz val="12"/>
        <color auto="1"/>
      </font>
    </ndxf>
  </rcc>
  <rcc rId="1123" sId="1" odxf="1" dxf="1">
    <nc r="AI167" t="inlineStr">
      <is>
        <t>n.a</t>
      </is>
    </nc>
    <odxf>
      <font>
        <b/>
        <sz val="12"/>
        <color auto="1"/>
      </font>
      <numFmt numFmtId="3" formatCode="#,##0"/>
    </odxf>
    <ndxf>
      <font>
        <b val="0"/>
        <sz val="12"/>
        <color auto="1"/>
        <name val="Trebuchet MS"/>
        <scheme val="none"/>
      </font>
      <numFmt numFmtId="19" formatCode="dd/mm/yyyy"/>
    </ndxf>
  </rcc>
  <rcc rId="1124" sId="1" odxf="1" s="1" dxf="1" numFmtId="4">
    <nc r="AJ167">
      <v>0</v>
    </nc>
    <odxf>
      <font>
        <b/>
        <i val="0"/>
        <strike val="0"/>
        <condense val="0"/>
        <extend val="0"/>
        <outline val="0"/>
        <shadow val="0"/>
        <u val="none"/>
        <vertAlign val="baseline"/>
        <sz val="12"/>
        <color auto="1"/>
        <name val="Calibri"/>
        <family val="2"/>
        <charset val="238"/>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bottom style="thin">
          <color indexed="64"/>
        </bottom>
      </border>
    </odxf>
    <ndxf>
      <font>
        <b val="0"/>
        <sz val="12"/>
        <color auto="1"/>
        <name val="Calibri"/>
        <family val="2"/>
        <charset val="238"/>
        <scheme val="minor"/>
      </font>
      <numFmt numFmtId="165" formatCode="#,##0.00_ ;\-#,##0.00\ "/>
      <border outline="0">
        <top style="thin">
          <color indexed="64"/>
        </top>
      </border>
    </ndxf>
  </rcc>
  <rcc rId="1125" sId="1" odxf="1" s="1" dxf="1" numFmtId="4">
    <nc r="AK167">
      <v>0</v>
    </nc>
    <odxf>
      <font>
        <b/>
        <i val="0"/>
        <strike val="0"/>
        <condense val="0"/>
        <extend val="0"/>
        <outline val="0"/>
        <shadow val="0"/>
        <u val="none"/>
        <vertAlign val="baseline"/>
        <sz val="12"/>
        <color auto="1"/>
        <name val="Calibri"/>
        <family val="2"/>
        <charset val="238"/>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val="0"/>
        <sz val="12"/>
        <color auto="1"/>
        <name val="Calibri"/>
        <family val="2"/>
        <charset val="238"/>
        <scheme val="minor"/>
      </font>
      <numFmt numFmtId="165" formatCode="#,##0.00_ ;\-#,##0.00\ "/>
    </ndxf>
  </rcc>
</revisions>
</file>

<file path=xl/revisions/revisionLog1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126" sId="1" ref="A62:XFD62" action="insertRow">
    <undo index="65535" exp="area" ref3D="1" dr="$H$1:$N$1048576" dn="Z_65B035E3_87FA_46C5_996E_864F2C8D0EBC_.wvu.Cols" sId="1"/>
  </rrc>
  <rrc rId="1127" sId="1" ref="A62:XFD63" action="insertRow">
    <undo index="65535" exp="area" ref3D="1" dr="$H$1:$N$1048576" dn="Z_65B035E3_87FA_46C5_996E_864F2C8D0EBC_.wvu.Cols" sId="1"/>
  </rrc>
  <rcc rId="1128" sId="1">
    <nc r="A62">
      <v>3</v>
    </nc>
  </rcc>
  <rcc rId="1129" sId="1">
    <nc r="B62">
      <v>117665</v>
    </nc>
  </rcc>
  <rcc rId="1130" sId="1">
    <nc r="C62">
      <v>413</v>
    </nc>
  </rcc>
  <rcc rId="1131" sId="1">
    <nc r="D62" t="inlineStr">
      <is>
        <t>DJ</t>
      </is>
    </nc>
  </rcc>
  <rcc rId="1132" sId="1" odxf="1" dxf="1">
    <nc r="F62" t="inlineStr">
      <is>
        <t>CP1 more /2017</t>
      </is>
    </nc>
    <odxf>
      <font>
        <b val="0"/>
        <sz val="12"/>
        <color auto="1"/>
      </font>
      <alignment horizontal="general"/>
    </odxf>
    <ndxf>
      <font>
        <b/>
        <sz val="12"/>
        <color auto="1"/>
      </font>
      <alignment horizontal="left"/>
    </ndxf>
  </rcc>
  <rcc rId="1133" sId="1">
    <nc r="E62" t="inlineStr">
      <is>
        <t>AP 2/11i  /2.2</t>
      </is>
    </nc>
  </rcc>
  <rcv guid="{7C1B4D6D-D666-48DD-AB17-E00791B6F0B6}" action="delete"/>
  <rdn rId="0" localSheetId="1" customView="1" name="Z_7C1B4D6D_D666_48DD_AB17_E00791B6F0B6_.wvu.PrintArea" hidden="1" oldHidden="1">
    <formula>Sheet1!$A$1:$AL$402</formula>
    <oldFormula>Sheet1!$A$1:$AL$402</oldFormula>
  </rdn>
  <rdn rId="0" localSheetId="1" customView="1" name="Z_7C1B4D6D_D666_48DD_AB17_E00791B6F0B6_.wvu.FilterData" hidden="1" oldHidden="1">
    <formula>Sheet1!$A$6:$DG$374</formula>
    <oldFormula>Sheet1!$A$6:$DG$374</oldFormula>
  </rdn>
  <rcv guid="{7C1B4D6D-D666-48DD-AB17-E00791B6F0B6}" action="add"/>
</revisions>
</file>

<file path=xl/revisions/revisionLog1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36" sId="1">
    <nc r="S62">
      <f>T62+U62</f>
    </nc>
  </rcc>
  <rcc rId="1137" sId="1">
    <nc r="S63">
      <f>T63+U63</f>
    </nc>
  </rcc>
  <rcc rId="1138" sId="1">
    <nc r="S64">
      <f>T64+U64</f>
    </nc>
  </rcc>
  <rcc rId="1139" sId="1">
    <oc r="S65">
      <f>T65+U65</f>
    </oc>
    <nc r="S65">
      <f>T65+U65</f>
    </nc>
  </rcc>
  <rfmt sheetId="1" s="1" sqref="U62" start="0" length="0">
    <dxf>
      <font>
        <sz val="12"/>
        <color auto="1"/>
        <name val="Calibri"/>
        <family val="2"/>
        <charset val="238"/>
        <scheme val="minor"/>
      </font>
      <numFmt numFmtId="165" formatCode="#,##0.00_ ;\-#,##0.00\ "/>
      <alignment horizontal="right"/>
      <border outline="0">
        <left style="thin">
          <color indexed="64"/>
        </left>
        <right style="thin">
          <color indexed="64"/>
        </right>
        <top style="thin">
          <color indexed="64"/>
        </top>
        <bottom style="thin">
          <color indexed="64"/>
        </bottom>
      </border>
    </dxf>
  </rfmt>
  <rfmt sheetId="1" s="1" sqref="U63" start="0" length="0">
    <dxf>
      <font>
        <sz val="12"/>
        <color auto="1"/>
        <name val="Calibri"/>
        <family val="2"/>
        <charset val="238"/>
        <scheme val="minor"/>
      </font>
      <numFmt numFmtId="165" formatCode="#,##0.00_ ;\-#,##0.00\ "/>
      <alignment horizontal="right"/>
      <border outline="0">
        <left style="thin">
          <color indexed="64"/>
        </left>
        <right style="thin">
          <color indexed="64"/>
        </right>
        <top style="thin">
          <color indexed="64"/>
        </top>
        <bottom style="thin">
          <color indexed="64"/>
        </bottom>
      </border>
    </dxf>
  </rfmt>
  <rfmt sheetId="1" s="1" sqref="U64" start="0" length="0">
    <dxf>
      <font>
        <sz val="12"/>
        <color auto="1"/>
        <name val="Calibri"/>
        <family val="2"/>
        <charset val="238"/>
        <scheme val="minor"/>
      </font>
      <numFmt numFmtId="165" formatCode="#,##0.00_ ;\-#,##0.00\ "/>
      <alignment horizontal="right"/>
      <border outline="0">
        <left style="thin">
          <color indexed="64"/>
        </left>
        <right style="thin">
          <color indexed="64"/>
        </right>
        <top style="thin">
          <color indexed="64"/>
        </top>
        <bottom style="thin">
          <color indexed="64"/>
        </bottom>
      </border>
    </dxf>
  </rfmt>
  <rcc rId="1140" sId="1">
    <nc r="V62">
      <f>W62+X62</f>
    </nc>
  </rcc>
  <rcc rId="1141" sId="1">
    <nc r="V63">
      <f>W63+X63</f>
    </nc>
  </rcc>
  <rcc rId="1142" sId="1">
    <nc r="V64">
      <f>W64+X64</f>
    </nc>
  </rcc>
  <rcc rId="1143" sId="1" odxf="1" dxf="1">
    <oc r="V65">
      <f>W65+X65</f>
    </oc>
    <nc r="V65">
      <f>W65+X65</f>
    </nc>
    <odxf>
      <font>
        <sz val="12"/>
        <color auto="1"/>
      </font>
    </odxf>
    <ndxf>
      <font>
        <sz val="12"/>
        <color auto="1"/>
      </font>
    </ndxf>
  </rcc>
  <rfmt sheetId="1" s="1" sqref="X62" start="0" length="0">
    <dxf>
      <font>
        <sz val="12"/>
        <color auto="1"/>
        <name val="Calibri"/>
        <family val="2"/>
        <charset val="238"/>
        <scheme val="minor"/>
      </font>
      <numFmt numFmtId="165" formatCode="#,##0.00_ ;\-#,##0.00\ "/>
      <alignment horizontal="right"/>
      <border outline="0">
        <left style="thin">
          <color indexed="64"/>
        </left>
        <right style="thin">
          <color indexed="64"/>
        </right>
        <top style="thin">
          <color indexed="64"/>
        </top>
        <bottom style="thin">
          <color indexed="64"/>
        </bottom>
      </border>
    </dxf>
  </rfmt>
  <rfmt sheetId="1" s="1" sqref="X63" start="0" length="0">
    <dxf>
      <font>
        <sz val="12"/>
        <color auto="1"/>
        <name val="Calibri"/>
        <family val="2"/>
        <charset val="238"/>
        <scheme val="minor"/>
      </font>
      <numFmt numFmtId="165" formatCode="#,##0.00_ ;\-#,##0.00\ "/>
      <alignment horizontal="right"/>
      <border outline="0">
        <left style="thin">
          <color indexed="64"/>
        </left>
        <right style="thin">
          <color indexed="64"/>
        </right>
        <top style="thin">
          <color indexed="64"/>
        </top>
        <bottom style="thin">
          <color indexed="64"/>
        </bottom>
      </border>
    </dxf>
  </rfmt>
  <rfmt sheetId="1" s="1" sqref="X64" start="0" length="0">
    <dxf>
      <font>
        <sz val="12"/>
        <color auto="1"/>
        <name val="Calibri"/>
        <family val="2"/>
        <charset val="238"/>
        <scheme val="minor"/>
      </font>
      <numFmt numFmtId="165" formatCode="#,##0.00_ ;\-#,##0.00\ "/>
      <alignment horizontal="right"/>
      <border outline="0">
        <left style="thin">
          <color indexed="64"/>
        </left>
        <right style="thin">
          <color indexed="64"/>
        </right>
        <top style="thin">
          <color indexed="64"/>
        </top>
        <bottom style="thin">
          <color indexed="64"/>
        </bottom>
      </border>
    </dxf>
  </rfmt>
  <rcc rId="1144" sId="1">
    <nc r="Y62">
      <f>Z62+AA62</f>
    </nc>
  </rcc>
  <rcc rId="1145" sId="1">
    <nc r="Y63">
      <f>Z63+AA63</f>
    </nc>
  </rcc>
  <rcc rId="1146" sId="1">
    <nc r="Y64">
      <f>Z64+AA64</f>
    </nc>
  </rcc>
  <rcc rId="1147" sId="1" odxf="1" dxf="1">
    <oc r="Y65">
      <f>Z65+AA65</f>
    </oc>
    <nc r="Y65">
      <f>Z65+AA65</f>
    </nc>
    <odxf>
      <font>
        <sz val="12"/>
        <color auto="1"/>
      </font>
    </odxf>
    <ndxf>
      <font>
        <sz val="12"/>
        <color auto="1"/>
      </font>
    </ndxf>
  </rcc>
  <rcc rId="1148" sId="1">
    <nc r="AB62">
      <f>AC62+AD62</f>
    </nc>
  </rcc>
  <rcc rId="1149" sId="1">
    <nc r="AB63">
      <f>AC63+AD63</f>
    </nc>
  </rcc>
  <rcc rId="1150" sId="1">
    <nc r="AB64">
      <f>AC64+AD64</f>
    </nc>
  </rcc>
  <rcc rId="1151" sId="1">
    <oc r="AB65">
      <f>AC65+AD65</f>
    </oc>
    <nc r="AB65">
      <f>AC65+AD65</f>
    </nc>
  </rcc>
  <rcc rId="1152" sId="1" numFmtId="4">
    <nc r="AF61">
      <v>0</v>
    </nc>
  </rcc>
  <rcc rId="1153" sId="1">
    <nc r="AG62">
      <f>AE62+AF62</f>
    </nc>
  </rcc>
  <rcc rId="1154" sId="1">
    <nc r="AG63">
      <f>AE63+AF63</f>
    </nc>
  </rcc>
  <rcc rId="1155" sId="1">
    <nc r="AG64">
      <f>AE64+AF64</f>
    </nc>
  </rcc>
  <rcc rId="1156" sId="1">
    <nc r="AE62">
      <f>S62+V62+Y62+AB62</f>
    </nc>
  </rcc>
  <rcc rId="1157" sId="1">
    <nc r="AE63">
      <f>S63+V63+Y63+AB63</f>
    </nc>
  </rcc>
  <rcc rId="1158" sId="1">
    <nc r="AE64">
      <f>S64+V64+Y64+AB64</f>
    </nc>
  </rcc>
  <rfmt sheetId="1" s="1" sqref="AA61" start="0" length="0">
    <dxf>
      <font>
        <sz val="12"/>
        <color auto="1"/>
        <name val="Calibri"/>
        <family val="2"/>
        <charset val="238"/>
        <scheme val="minor"/>
      </font>
      <numFmt numFmtId="165" formatCode="#,##0.00_ ;\-#,##0.00\ "/>
      <alignment horizontal="right"/>
      <border outline="0">
        <left style="thin">
          <color indexed="64"/>
        </left>
        <right style="thin">
          <color indexed="64"/>
        </right>
        <top style="thin">
          <color indexed="64"/>
        </top>
        <bottom style="thin">
          <color indexed="64"/>
        </bottom>
      </border>
    </dxf>
  </rfmt>
  <rfmt sheetId="1" s="1" sqref="AA62" start="0" length="0">
    <dxf>
      <font>
        <sz val="12"/>
        <color auto="1"/>
        <name val="Calibri"/>
        <family val="2"/>
        <charset val="238"/>
        <scheme val="minor"/>
      </font>
      <numFmt numFmtId="165" formatCode="#,##0.00_ ;\-#,##0.00\ "/>
      <alignment horizontal="right"/>
      <border outline="0">
        <left style="thin">
          <color indexed="64"/>
        </left>
        <right style="thin">
          <color indexed="64"/>
        </right>
        <top style="thin">
          <color indexed="64"/>
        </top>
        <bottom style="thin">
          <color indexed="64"/>
        </bottom>
      </border>
    </dxf>
  </rfmt>
  <rfmt sheetId="1" s="1" sqref="AA63" start="0" length="0">
    <dxf>
      <font>
        <sz val="12"/>
        <color auto="1"/>
        <name val="Calibri"/>
        <family val="2"/>
        <charset val="238"/>
        <scheme val="minor"/>
      </font>
      <numFmt numFmtId="165" formatCode="#,##0.00_ ;\-#,##0.00\ "/>
      <alignment horizontal="right"/>
      <border outline="0">
        <left style="thin">
          <color indexed="64"/>
        </left>
        <right style="thin">
          <color indexed="64"/>
        </right>
        <top style="thin">
          <color indexed="64"/>
        </top>
        <bottom style="thin">
          <color indexed="64"/>
        </bottom>
      </border>
    </dxf>
  </rfmt>
  <rfmt sheetId="1" s="1" sqref="AA64" start="0" length="0">
    <dxf>
      <font>
        <sz val="12"/>
        <color auto="1"/>
        <name val="Calibri"/>
        <family val="2"/>
        <charset val="238"/>
        <scheme val="minor"/>
      </font>
      <numFmt numFmtId="165" formatCode="#,##0.00_ ;\-#,##0.00\ "/>
      <alignment horizontal="right"/>
      <border outline="0">
        <left style="thin">
          <color indexed="64"/>
        </left>
        <right style="thin">
          <color indexed="64"/>
        </right>
        <top style="thin">
          <color indexed="64"/>
        </top>
        <bottom style="thin">
          <color indexed="64"/>
        </bottom>
      </border>
    </dxf>
  </rfmt>
</revisions>
</file>

<file path=xl/revisions/revisionLog1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59" sId="1">
    <nc r="G62" t="inlineStr">
      <is>
        <t>Educarea și conștientizarea personalului cu risc de corupție din cadrul UAT Sector 4, prin implementarea unor măsuri preventive anticorupție</t>
      </is>
    </nc>
  </rcc>
  <rcc rId="1160" sId="1">
    <nc r="H62" t="inlineStr">
      <is>
        <t>Sect. 4 București</t>
      </is>
    </nc>
  </rcc>
  <rcc rId="1161" sId="1">
    <nc r="I62" t="inlineStr">
      <is>
        <t>n.a</t>
      </is>
    </nc>
  </rcc>
  <rcc rId="1162" sId="1">
    <nc r="J62" t="inlineStr">
      <is>
        <t>Cresterea transparenþei, eticii si integritaþii la nivelul Sectorului 4 al Municipiului Bucuresti, prin implementarea unor mecanisme care sa faciliteze punerea in aplicare a cadrului legal in domeniul eticii si integritatii, imbunataþirea cunostinþelor si a competenþelor personalului propriu, precum si implementarea unor mecanisme de cooperare cu societatea civila. OS. 1. Sustinerea dezvoltarii si implementarii unor unor mecanisme care sa faciliteze punerea în aplicare a cadrului legal în domeniul eticii si integritaþii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is>
    </nc>
  </rcc>
  <rcc rId="1163" sId="1" numFmtId="19">
    <nc r="K62">
      <v>43296</v>
    </nc>
  </rcc>
  <rcc rId="1164" sId="1" numFmtId="19">
    <nc r="L62">
      <v>43449</v>
    </nc>
  </rcc>
  <rcc rId="1165" sId="1">
    <nc r="M62">
      <f>S62/AE62*100</f>
    </nc>
  </rcc>
  <rcc rId="1166" sId="1">
    <nc r="N62">
      <v>8</v>
    </nc>
  </rcc>
  <rcc rId="1167" sId="1">
    <nc r="O62" t="inlineStr">
      <is>
        <t>București</t>
      </is>
    </nc>
  </rcc>
  <rcc rId="1168" sId="1">
    <nc r="P62" t="inlineStr">
      <is>
        <t>București</t>
      </is>
    </nc>
  </rcc>
  <rcc rId="1169" sId="1">
    <nc r="Q62" t="inlineStr">
      <is>
        <t>APL</t>
      </is>
    </nc>
  </rcc>
  <rcc rId="1170" sId="1">
    <nc r="R62" t="inlineStr">
      <is>
        <t>119 - Investiții în capacitatea instituțională și în eficiența administrațiilor și a serviciilor publice la nivel național, regional și local, în perspectiva realizării de reforme, a unei mai bune legiferări și a bunei guvernanțe</t>
      </is>
    </nc>
  </rcc>
  <rcc rId="1171" sId="1">
    <oc r="V60">
      <f>W60+X60</f>
    </oc>
    <nc r="V60">
      <f>W60+X60</f>
    </nc>
  </rcc>
  <rcc rId="1172" sId="1" numFmtId="4">
    <nc r="X62">
      <v>50520.29</v>
    </nc>
  </rcc>
  <rcc rId="1173" sId="1">
    <nc r="W62">
      <v>0</v>
    </nc>
  </rcc>
  <rcc rId="1174" sId="1" numFmtId="4">
    <nc r="AA62">
      <v>5613.37</v>
    </nc>
  </rcc>
  <rcc rId="1175" sId="1" numFmtId="4">
    <nc r="Z62">
      <v>0</v>
    </nc>
  </rcc>
  <rcc rId="1176" sId="1" numFmtId="4">
    <nc r="U62">
      <v>224534.64</v>
    </nc>
  </rcc>
  <rcc rId="1177" sId="1">
    <nc r="T62">
      <v>0</v>
    </nc>
  </rcc>
  <rcc rId="1178" sId="1" numFmtId="4">
    <nc r="AF62">
      <v>0</v>
    </nc>
  </rcc>
  <rcc rId="1179" sId="1">
    <nc r="AH62" t="inlineStr">
      <is>
        <t xml:space="preserve"> în implementare</t>
      </is>
    </nc>
  </rcc>
  <rcc rId="1180" sId="1" odxf="1" dxf="1">
    <nc r="AI62" t="inlineStr">
      <is>
        <t>n.a</t>
      </is>
    </nc>
    <odxf>
      <font>
        <sz val="12"/>
        <color auto="1"/>
        <name val="Trebuchet MS"/>
        <scheme val="none"/>
      </font>
    </odxf>
    <ndxf>
      <font>
        <sz val="12"/>
        <color auto="1"/>
        <name val="Trebuchet MS"/>
        <scheme val="none"/>
      </font>
    </ndxf>
  </rcc>
  <rcc rId="1181" sId="1" numFmtId="4">
    <nc r="AJ62">
      <v>0</v>
    </nc>
  </rcc>
  <rcc rId="1182" sId="1" numFmtId="4">
    <nc r="AK62">
      <v>0</v>
    </nc>
  </rcc>
  <rdn rId="0" localSheetId="1" customView="1" name="Z_EEA37434_2D22_478B_B49F_C3E8CD4AC2E1_.wvu.PrintArea" hidden="1" oldHidden="1">
    <formula>Sheet1!$A$1:$AL$402</formula>
  </rdn>
  <rdn rId="0" localSheetId="1" customView="1" name="Z_EEA37434_2D22_478B_B49F_C3E8CD4AC2E1_.wvu.FilterData" hidden="1" oldHidden="1">
    <formula>Sheet1!$A$6:$DG$374</formula>
  </rdn>
  <rcv guid="{EEA37434-2D22-478B-B49F-C3E8CD4AC2E1}" action="add"/>
</revisions>
</file>

<file path=xl/revisions/revisionLog1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85" sId="1" odxf="1" dxf="1">
    <nc r="F18" t="inlineStr">
      <is>
        <t>CP6 less /2017</t>
      </is>
    </nc>
    <odxf>
      <font>
        <b val="0"/>
        <sz val="12"/>
      </font>
      <alignment horizontal="general"/>
    </odxf>
    <ndxf>
      <font>
        <b/>
        <sz val="12"/>
        <color auto="1"/>
      </font>
      <alignment horizontal="left"/>
    </ndxf>
  </rcc>
  <rcc rId="1186" sId="1">
    <nc r="E18" t="inlineStr">
      <is>
        <t>AP 2/11i  /2.1</t>
      </is>
    </nc>
  </rcc>
  <rcc rId="1187" sId="1">
    <nc r="G18" t="inlineStr">
      <is>
        <t>Implementarea, certificarea sistemului de management al calității conform standardului ISO 9001 la Consiliul Județean Arad</t>
      </is>
    </nc>
  </rcc>
  <rcc rId="1188" sId="1">
    <nc r="H18" t="inlineStr">
      <is>
        <t>Județul Arad</t>
      </is>
    </nc>
  </rcc>
  <rcc rId="1189" sId="1">
    <nc r="I18" t="inlineStr">
      <is>
        <t xml:space="preserve">n.a </t>
      </is>
    </nc>
  </rcc>
</revisions>
</file>

<file path=xl/revisions/revisionLog1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90" sId="1" numFmtId="4">
    <nc r="M18">
      <v>85</v>
    </nc>
  </rcc>
  <rcc rId="1191" sId="1">
    <nc r="N18">
      <v>5</v>
    </nc>
  </rcc>
  <rcc rId="1192" sId="1" odxf="1" dxf="1">
    <nc r="O18" t="inlineStr">
      <is>
        <t>Arad</t>
      </is>
    </nc>
    <odxf>
      <font>
        <b/>
        <sz val="12"/>
        <color auto="1"/>
      </font>
      <fill>
        <patternFill patternType="none">
          <bgColor indexed="65"/>
        </patternFill>
      </fill>
    </odxf>
    <ndxf>
      <font>
        <b val="0"/>
        <sz val="12"/>
        <color auto="1"/>
      </font>
      <fill>
        <patternFill patternType="solid">
          <bgColor theme="0"/>
        </patternFill>
      </fill>
    </ndxf>
  </rcc>
  <rcc rId="1193" sId="1" odxf="1" dxf="1">
    <nc r="P18" t="inlineStr">
      <is>
        <t>Arad</t>
      </is>
    </nc>
    <odxf>
      <font>
        <b/>
        <sz val="12"/>
        <color auto="1"/>
      </font>
      <fill>
        <patternFill patternType="none">
          <bgColor indexed="65"/>
        </patternFill>
      </fill>
    </odxf>
    <ndxf>
      <font>
        <b val="0"/>
        <sz val="12"/>
        <color auto="1"/>
      </font>
      <fill>
        <patternFill patternType="solid">
          <bgColor theme="0"/>
        </patternFill>
      </fill>
    </ndxf>
  </rcc>
  <rcc rId="1194" sId="1">
    <nc r="Q18" t="inlineStr">
      <is>
        <t>APL</t>
      </is>
    </nc>
  </rcc>
  <rfmt sheetId="1" sqref="T18" start="0" length="0">
    <dxf>
      <numFmt numFmtId="4" formatCode="#,##0.00"/>
    </dxf>
  </rfmt>
  <rcc rId="1195" sId="1">
    <nc r="U18">
      <v>0</v>
    </nc>
  </rcc>
  <rcc rId="1196" sId="1" numFmtId="4">
    <nc r="T18">
      <v>231962.98</v>
    </nc>
  </rcc>
  <rcc rId="1197" sId="1" odxf="1" dxf="1" numFmtId="4">
    <nc r="W18">
      <v>35476.620000000003</v>
    </nc>
    <odxf>
      <numFmt numFmtId="0" formatCode="General"/>
    </odxf>
    <ndxf>
      <numFmt numFmtId="4" formatCode="#,##0.00"/>
    </ndxf>
  </rcc>
  <rcc rId="1198" sId="1">
    <nc r="X18">
      <v>0</v>
    </nc>
  </rcc>
  <rcc rId="1199" sId="1" numFmtId="4">
    <nc r="Z18">
      <v>5457.96</v>
    </nc>
  </rcc>
  <rcc rId="1200" sId="1" numFmtId="4">
    <nc r="AA18">
      <v>0</v>
    </nc>
  </rcc>
  <rcc rId="1201" sId="1" numFmtId="4">
    <nc r="AF18">
      <v>0</v>
    </nc>
  </rcc>
  <rcc rId="1202" sId="1" odxf="1" dxf="1">
    <nc r="AH18" t="inlineStr">
      <is>
        <t xml:space="preserve"> în implementare</t>
      </is>
    </nc>
    <odxf>
      <font>
        <b/>
        <sz val="12"/>
        <color auto="1"/>
      </font>
    </odxf>
    <ndxf>
      <font>
        <b val="0"/>
        <sz val="12"/>
        <color auto="1"/>
      </font>
    </ndxf>
  </rcc>
  <rcc rId="1203" sId="1">
    <nc r="AI18" t="inlineStr">
      <is>
        <t>n.a</t>
      </is>
    </nc>
  </rcc>
  <rcc rId="1204" sId="1" odxf="1" dxf="1" numFmtId="4">
    <nc r="AJ18">
      <v>0</v>
    </nc>
    <odxf>
      <font>
        <b/>
        <sz val="12"/>
        <color auto="1"/>
      </font>
      <numFmt numFmtId="3" formatCode="#,##0"/>
      <border outline="0">
        <top/>
      </border>
    </odxf>
    <ndxf>
      <font>
        <b val="0"/>
        <sz val="12"/>
        <color auto="1"/>
      </font>
      <numFmt numFmtId="4" formatCode="#,##0.00"/>
      <border outline="0">
        <top style="thin">
          <color indexed="64"/>
        </top>
      </border>
    </ndxf>
  </rcc>
  <rcc rId="1205" sId="1" odxf="1" dxf="1" numFmtId="4">
    <nc r="AK18">
      <v>0</v>
    </nc>
    <odxf>
      <font>
        <b/>
        <sz val="12"/>
        <color auto="1"/>
      </font>
      <numFmt numFmtId="3" formatCode="#,##0"/>
    </odxf>
    <ndxf>
      <font>
        <b val="0"/>
        <sz val="12"/>
        <color auto="1"/>
      </font>
      <numFmt numFmtId="4" formatCode="#,##0.00"/>
    </ndxf>
  </rcc>
  <rcc rId="1206" sId="1" odxf="1" dxf="1">
    <nc r="R18" t="inlineStr">
      <is>
        <t>119 - Investiții în capacitatea instituțională și în eficiența administrațiilor și a serviciilor publice la nivel național, regional și local, în perspectiva realizării de reforme, a unei mai bune legiferări și a bunei guvernanțe</t>
      </is>
    </nc>
    <odxf>
      <font>
        <b/>
        <sz val="12"/>
        <color auto="1"/>
      </font>
      <fill>
        <patternFill patternType="none">
          <bgColor indexed="65"/>
        </patternFill>
      </fill>
    </odxf>
    <ndxf>
      <font>
        <b val="0"/>
        <sz val="12"/>
        <color auto="1"/>
      </font>
      <fill>
        <patternFill patternType="solid">
          <bgColor theme="0"/>
        </patternFill>
      </fill>
    </ndxf>
  </rcc>
  <rcc rId="1207" sId="1">
    <nc r="J18" t="inlineStr">
      <is>
        <t>Optimizarea activitaþii la nivelul Consiliului Judeþean Arad prin introducerea sistemului de management al calitaþii ISO 9001. OS1 Implementarea sistemului de management al calitaþii si obþinerea certificarii ISO 9001 ; OS2 Îmbunataþirea cunostinþelor si abilitaþilor angajaþilor Consiliului Judeþean Arad, prin instruirea si diseminarea rezultatelor în urma implementarii standardelor ISO 9001, care sa asigure o mai buna administrare a patrimoniului judeþului si organizarea mai eficienta</t>
      </is>
    </nc>
  </rcc>
  <rcc rId="1208" sId="1" numFmtId="19">
    <nc r="K18">
      <v>43296</v>
    </nc>
  </rcc>
  <rcc rId="1209" sId="1" numFmtId="19">
    <nc r="L18">
      <v>43784</v>
    </nc>
  </rcc>
</revisions>
</file>

<file path=xl/revisions/revisionLog1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0" sId="1" numFmtId="4">
    <oc r="T248">
      <v>2934808.26</v>
    </oc>
    <nc r="T248">
      <v>2555424.39</v>
    </nc>
  </rcc>
  <rcc rId="1211" sId="1" numFmtId="4">
    <oc r="U248">
      <v>704528.8</v>
    </oc>
    <nc r="U248">
      <v>613454.06999999995</v>
    </nc>
  </rcc>
  <rcc rId="1212" sId="1" numFmtId="4">
    <oc r="Z248">
      <v>517907.34</v>
    </oc>
    <nc r="Z248">
      <v>450957.23</v>
    </nc>
  </rcc>
  <rcc rId="1213" sId="1" numFmtId="4">
    <oc r="AA248">
      <v>176132.2</v>
    </oc>
    <nc r="AA248">
      <v>153363.51999999999</v>
    </nc>
  </rcc>
  <rcc rId="1214" sId="1" numFmtId="4">
    <nc r="AC248">
      <v>0</v>
    </nc>
  </rcc>
  <rcc rId="1215" sId="1" numFmtId="4">
    <nc r="AD248">
      <v>0</v>
    </nc>
  </rcc>
  <rcc rId="1216" sId="1">
    <oc r="AI248" t="inlineStr">
      <is>
        <t>AA3/ 16.01.2018</t>
      </is>
    </oc>
    <nc r="AI248" t="inlineStr">
      <is>
        <t>AA4/ 10.07.2018</t>
      </is>
    </nc>
  </rcc>
  <rcv guid="{A5B1481C-EF26-486A-984F-85CDDC2FD94F}" action="delete"/>
  <rdn rId="0" localSheetId="1" customView="1" name="Z_A5B1481C_EF26_486A_984F_85CDDC2FD94F_.wvu.PrintArea" hidden="1" oldHidden="1">
    <formula>Sheet1!$A$1:$AL$402</formula>
    <oldFormula>Sheet1!$A$1:$AL$402</oldFormula>
  </rdn>
  <rdn rId="0" localSheetId="1" customView="1" name="Z_A5B1481C_EF26_486A_984F_85CDDC2FD94F_.wvu.FilterData" hidden="1" oldHidden="1">
    <formula>Sheet1!$A$6:$AL$402</formula>
    <oldFormula>Sheet1!$A$6:$AL$402</oldFormula>
  </rdn>
  <rcv guid="{A5B1481C-EF26-486A-984F-85CDDC2FD94F}" action="add"/>
</revisions>
</file>

<file path=xl/revisions/revisionLog1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9" sId="1">
    <nc r="A360">
      <v>128</v>
    </nc>
  </rcc>
  <rcv guid="{7C1B4D6D-D666-48DD-AB17-E00791B6F0B6}" action="delete"/>
  <rdn rId="0" localSheetId="1" customView="1" name="Z_7C1B4D6D_D666_48DD_AB17_E00791B6F0B6_.wvu.PrintArea" hidden="1" oldHidden="1">
    <formula>Sheet1!$A$1:$AL$402</formula>
    <oldFormula>Sheet1!$A$1:$AL$402</oldFormula>
  </rdn>
  <rdn rId="0" localSheetId="1" customView="1" name="Z_7C1B4D6D_D666_48DD_AB17_E00791B6F0B6_.wvu.FilterData" hidden="1" oldHidden="1">
    <formula>Sheet1!$A$6:$DG$374</formula>
    <oldFormula>Sheet1!$A$6:$DG$374</oldFormula>
  </rdn>
  <rcv guid="{7C1B4D6D-D666-48DD-AB17-E00791B6F0B6}"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xfDxf="1" sqref="T69" start="0" length="0">
    <dxf>
      <font>
        <b/>
        <sz val="12"/>
        <color auto="1"/>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2492" sId="1" odxf="1" dxf="1" numFmtId="4">
    <nc r="T69">
      <v>326851.75</v>
    </nc>
    <ndxf>
      <numFmt numFmtId="4" formatCode="#,##0.00"/>
    </ndxf>
  </rcc>
  <rcc rId="2493" sId="1" odxf="1" dxf="1">
    <nc r="S69">
      <f>T69</f>
    </nc>
    <odxf>
      <numFmt numFmtId="0" formatCode="General"/>
    </odxf>
    <ndxf>
      <numFmt numFmtId="4" formatCode="#,##0.00"/>
    </ndxf>
  </rcc>
  <rfmt sheetId="1" sqref="M117" start="0" length="0">
    <dxf>
      <font>
        <sz val="12"/>
        <color auto="1"/>
      </font>
      <numFmt numFmtId="165" formatCode="0.000000000"/>
    </dxf>
  </rfmt>
  <rfmt sheetId="1" sqref="M124" start="0" length="0">
    <dxf>
      <font>
        <b val="0"/>
        <sz val="12"/>
        <color auto="1"/>
      </font>
      <numFmt numFmtId="165" formatCode="0.000000000"/>
    </dxf>
  </rfmt>
  <rcc rId="2494" sId="1" numFmtId="4">
    <oc r="M149">
      <v>85.000002334434541</v>
    </oc>
    <nc r="M149">
      <v>85</v>
    </nc>
  </rcc>
  <rcc rId="2495" sId="1" numFmtId="4">
    <oc r="M192">
      <f>S192/AE192*100</f>
    </oc>
    <nc r="M192">
      <v>85</v>
    </nc>
  </rcc>
  <rfmt sheetId="1" sqref="L117" start="0" length="2147483647">
    <dxf>
      <font>
        <b/>
      </font>
    </dxf>
  </rfmt>
  <rfmt sheetId="1" sqref="L117" start="0" length="0">
    <dxf>
      <font>
        <b val="0"/>
        <sz val="12"/>
        <color auto="1"/>
      </font>
    </dxf>
  </rfmt>
  <rfmt sheetId="1" sqref="L118" start="0" length="0">
    <dxf>
      <font>
        <b val="0"/>
        <sz val="12"/>
        <color auto="1"/>
      </font>
      <numFmt numFmtId="19" formatCode="dd/mm/yyyy"/>
    </dxf>
  </rfmt>
  <rfmt sheetId="1" sqref="L119" start="0" length="0">
    <dxf>
      <font>
        <b val="0"/>
        <sz val="12"/>
        <color auto="1"/>
      </font>
      <numFmt numFmtId="19" formatCode="dd/mm/yyyy"/>
      <fill>
        <patternFill patternType="none">
          <bgColor indexed="65"/>
        </patternFill>
      </fill>
    </dxf>
  </rfmt>
  <rfmt sheetId="1" sqref="L120" start="0" length="0">
    <dxf>
      <font>
        <b val="0"/>
        <sz val="12"/>
        <color auto="1"/>
      </font>
      <numFmt numFmtId="19" formatCode="dd/mm/yyyy"/>
    </dxf>
  </rfmt>
  <rfmt sheetId="1" sqref="L121" start="0" length="0">
    <dxf/>
  </rfmt>
  <rfmt sheetId="1" sqref="L122" start="0" length="0">
    <dxf/>
  </rfmt>
  <rfmt sheetId="1" sqref="L123" start="0" length="0">
    <dxf/>
  </rfmt>
  <rfmt sheetId="1" sqref="L124" start="0" length="0">
    <dxf>
      <font>
        <b val="0"/>
        <sz val="12"/>
        <color auto="1"/>
      </font>
      <numFmt numFmtId="19" formatCode="dd/mm/yyyy"/>
    </dxf>
  </rfmt>
  <rfmt sheetId="1" sqref="N117 N124" start="0" length="2147483647">
    <dxf>
      <font>
        <b val="0"/>
      </font>
    </dxf>
  </rfmt>
  <rfmt sheetId="1" sqref="S69:T69" start="0" length="2147483647">
    <dxf>
      <font>
        <b val="0"/>
      </font>
    </dxf>
  </rfmt>
  <rfmt sheetId="1" sqref="W69" start="0" length="0">
    <dxf>
      <numFmt numFmtId="4" formatCode="#,##0.00"/>
    </dxf>
  </rfmt>
  <rcc rId="2496" sId="1" odxf="1" dxf="1" numFmtId="4">
    <nc r="W69">
      <v>53524.9</v>
    </nc>
    <ndxf>
      <font>
        <b val="0"/>
        <sz val="12"/>
        <color auto="1"/>
      </font>
    </ndxf>
  </rcc>
  <rfmt sheetId="1" sqref="U72" start="0" length="0">
    <dxf>
      <font>
        <b val="0"/>
        <sz val="12"/>
        <color auto="1"/>
      </font>
      <numFmt numFmtId="4" formatCode="#,##0.00"/>
    </dxf>
  </rfmt>
  <rfmt sheetId="1" sqref="X72" start="0" length="0">
    <dxf>
      <font>
        <b val="0"/>
        <sz val="12"/>
        <color auto="1"/>
      </font>
      <numFmt numFmtId="4" formatCode="#,##0.00"/>
    </dxf>
  </rfmt>
  <rcc rId="2497" sId="1" odxf="1" dxf="1" numFmtId="4">
    <nc r="X69">
      <v>0</v>
    </nc>
    <odxf>
      <font>
        <b/>
        <sz val="12"/>
        <color auto="1"/>
      </font>
      <numFmt numFmtId="0" formatCode="General"/>
    </odxf>
    <ndxf>
      <font>
        <b val="0"/>
        <sz val="12"/>
        <color auto="1"/>
      </font>
      <numFmt numFmtId="4" formatCode="#,##0.00"/>
    </ndxf>
  </rcc>
  <rfmt sheetId="1" xfDxf="1" sqref="Z69" start="0" length="0">
    <dxf>
      <font>
        <b/>
        <sz val="12"/>
        <color auto="1"/>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2498" sId="1" odxf="1" dxf="1" numFmtId="4">
    <nc r="Z69">
      <v>7762.79</v>
    </nc>
    <ndxf>
      <font>
        <b val="0"/>
        <sz val="12"/>
        <color auto="1"/>
      </font>
    </ndxf>
  </rcc>
  <rfmt sheetId="1" sqref="AA69" start="0" length="0">
    <dxf>
      <font>
        <b val="0"/>
        <sz val="12"/>
        <color auto="1"/>
      </font>
    </dxf>
  </rfmt>
  <rcc rId="2499" sId="1" odxf="1" s="1" dxf="1">
    <oc r="Y69">
      <f>Z69+AA69</f>
    </oc>
    <nc r="Y69">
      <f>Z69+AA69</f>
    </nc>
    <odxf>
      <font>
        <b/>
        <i val="0"/>
        <strike val="0"/>
        <condense val="0"/>
        <extend val="0"/>
        <outline val="0"/>
        <shadow val="0"/>
        <u val="none"/>
        <vertAlign val="baseline"/>
        <sz val="12"/>
        <color auto="1"/>
        <name val="Calibri"/>
        <family val="2"/>
        <charset val="238"/>
        <scheme val="minor"/>
      </font>
      <numFmt numFmtId="4" formatCode="#,##0.0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val="0"/>
        <sz val="12"/>
        <color auto="1"/>
        <name val="Calibri"/>
        <family val="2"/>
        <charset val="238"/>
        <scheme val="minor"/>
      </font>
    </ndxf>
  </rcc>
  <rcc rId="2500" sId="1" odxf="1" dxf="1" numFmtId="4">
    <nc r="AA69">
      <v>0</v>
    </nc>
    <ndxf>
      <font>
        <sz val="12"/>
        <color auto="1"/>
      </font>
    </ndxf>
  </rcc>
  <rcc rId="2501" sId="1" odxf="1" dxf="1" numFmtId="4">
    <nc r="AC72">
      <v>0</v>
    </nc>
    <odxf>
      <font>
        <b/>
        <sz val="12"/>
        <color auto="1"/>
      </font>
      <numFmt numFmtId="0" formatCode="General"/>
    </odxf>
    <ndxf>
      <font>
        <b val="0"/>
        <sz val="12"/>
        <color auto="1"/>
      </font>
      <numFmt numFmtId="4" formatCode="#,##0.00"/>
    </ndxf>
  </rcc>
  <rcc rId="2502" sId="1" odxf="1" dxf="1" numFmtId="4">
    <nc r="AD72">
      <v>0</v>
    </nc>
    <odxf>
      <font>
        <b/>
        <sz val="12"/>
        <color auto="1"/>
      </font>
      <numFmt numFmtId="0" formatCode="General"/>
    </odxf>
    <ndxf>
      <font>
        <b val="0"/>
        <sz val="12"/>
        <color auto="1"/>
      </font>
      <numFmt numFmtId="4" formatCode="#,##0.00"/>
    </ndxf>
  </rcc>
  <rcc rId="2503" sId="1" odxf="1" dxf="1" numFmtId="4">
    <nc r="AC69">
      <v>0</v>
    </nc>
    <odxf>
      <font>
        <b/>
        <sz val="12"/>
        <color auto="1"/>
      </font>
      <numFmt numFmtId="0" formatCode="General"/>
    </odxf>
    <ndxf>
      <font>
        <b val="0"/>
        <sz val="12"/>
        <color auto="1"/>
      </font>
      <numFmt numFmtId="4" formatCode="#,##0.00"/>
    </ndxf>
  </rcc>
  <rcc rId="2504" sId="1" odxf="1" dxf="1" numFmtId="4">
    <nc r="AD69">
      <v>0</v>
    </nc>
    <odxf>
      <font>
        <b/>
        <sz val="12"/>
        <color auto="1"/>
      </font>
      <numFmt numFmtId="0" formatCode="General"/>
    </odxf>
    <ndxf>
      <font>
        <b val="0"/>
        <sz val="12"/>
        <color auto="1"/>
      </font>
      <numFmt numFmtId="4" formatCode="#,##0.00"/>
    </ndxf>
  </rcc>
  <rcc rId="2505" sId="1" odxf="1" dxf="1" numFmtId="4">
    <nc r="AC68">
      <v>0</v>
    </nc>
    <odxf>
      <font>
        <b/>
        <sz val="12"/>
        <color auto="1"/>
      </font>
      <numFmt numFmtId="0" formatCode="General"/>
    </odxf>
    <ndxf>
      <font>
        <b val="0"/>
        <sz val="12"/>
        <color auto="1"/>
      </font>
      <numFmt numFmtId="4" formatCode="#,##0.00"/>
    </ndxf>
  </rcc>
  <rcc rId="2506" sId="1" odxf="1" dxf="1" numFmtId="4">
    <nc r="AD68">
      <v>0</v>
    </nc>
    <odxf>
      <font>
        <b/>
        <sz val="12"/>
        <color auto="1"/>
      </font>
      <numFmt numFmtId="0" formatCode="General"/>
    </odxf>
    <ndxf>
      <font>
        <b val="0"/>
        <sz val="12"/>
        <color auto="1"/>
      </font>
      <numFmt numFmtId="4" formatCode="#,##0.00"/>
    </ndxf>
  </rcc>
  <rcc rId="2507" sId="1" odxf="1" s="1" dxf="1" numFmtId="4">
    <nc r="AC54">
      <v>0</v>
    </nc>
    <odxf>
      <font>
        <b val="0"/>
        <i val="0"/>
        <strike val="0"/>
        <condense val="0"/>
        <extend val="0"/>
        <outline val="0"/>
        <shadow val="0"/>
        <u val="none"/>
        <vertAlign val="baseline"/>
        <sz val="12"/>
        <color auto="1"/>
        <name val="Calibri"/>
        <family val="2"/>
        <charset val="238"/>
        <scheme val="minor"/>
      </font>
      <numFmt numFmtId="166" formatCode="#,##0.00_ ;\-#,##0.00\ "/>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2"/>
        <color theme="1"/>
        <name val="Calibri"/>
        <family val="2"/>
        <charset val="238"/>
        <scheme val="minor"/>
      </font>
      <numFmt numFmtId="4" formatCode="#,##0.00"/>
    </ndxf>
  </rcc>
  <rcc rId="2508" sId="1" odxf="1" s="1" dxf="1" numFmtId="4">
    <nc r="AD54">
      <v>0</v>
    </nc>
    <odxf>
      <font>
        <b val="0"/>
        <i val="0"/>
        <strike val="0"/>
        <condense val="0"/>
        <extend val="0"/>
        <outline val="0"/>
        <shadow val="0"/>
        <u val="none"/>
        <vertAlign val="baseline"/>
        <sz val="12"/>
        <color auto="1"/>
        <name val="Calibri"/>
        <family val="2"/>
        <charset val="238"/>
        <scheme val="minor"/>
      </font>
      <numFmt numFmtId="166" formatCode="#,##0.00_ ;\-#,##0.00\ "/>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2"/>
        <color theme="1"/>
        <name val="Calibri"/>
        <family val="2"/>
        <charset val="238"/>
        <scheme val="minor"/>
      </font>
      <numFmt numFmtId="4" formatCode="#,##0.00"/>
    </ndxf>
  </rcc>
  <rcc rId="2509" sId="1" odxf="1" s="1" dxf="1" numFmtId="4">
    <nc r="AC55">
      <v>0</v>
    </nc>
    <odxf>
      <font>
        <b val="0"/>
        <i val="0"/>
        <strike val="0"/>
        <condense val="0"/>
        <extend val="0"/>
        <outline val="0"/>
        <shadow val="0"/>
        <u val="none"/>
        <vertAlign val="baseline"/>
        <sz val="12"/>
        <color auto="1"/>
        <name val="Calibri"/>
        <family val="2"/>
        <charset val="238"/>
        <scheme val="minor"/>
      </font>
      <numFmt numFmtId="166" formatCode="#,##0.00_ ;\-#,##0.00\ "/>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2"/>
        <color theme="1"/>
        <name val="Calibri"/>
        <family val="2"/>
        <charset val="238"/>
        <scheme val="minor"/>
      </font>
      <numFmt numFmtId="4" formatCode="#,##0.00"/>
    </ndxf>
  </rcc>
  <rcc rId="2510" sId="1" odxf="1" s="1" dxf="1" numFmtId="4">
    <nc r="AD55">
      <v>0</v>
    </nc>
    <odxf>
      <font>
        <b val="0"/>
        <i val="0"/>
        <strike val="0"/>
        <condense val="0"/>
        <extend val="0"/>
        <outline val="0"/>
        <shadow val="0"/>
        <u val="none"/>
        <vertAlign val="baseline"/>
        <sz val="12"/>
        <color auto="1"/>
        <name val="Calibri"/>
        <family val="2"/>
        <charset val="238"/>
        <scheme val="minor"/>
      </font>
      <numFmt numFmtId="166" formatCode="#,##0.00_ ;\-#,##0.00\ "/>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2"/>
        <color theme="1"/>
        <name val="Calibri"/>
        <family val="2"/>
        <charset val="238"/>
        <scheme val="minor"/>
      </font>
      <numFmt numFmtId="4" formatCode="#,##0.00"/>
    </ndxf>
  </rcc>
  <rcc rId="2511" sId="1" odxf="1" s="1" dxf="1" numFmtId="4">
    <nc r="AC56">
      <v>0</v>
    </nc>
    <odxf>
      <font>
        <b val="0"/>
        <i val="0"/>
        <strike val="0"/>
        <condense val="0"/>
        <extend val="0"/>
        <outline val="0"/>
        <shadow val="0"/>
        <u val="none"/>
        <vertAlign val="baseline"/>
        <sz val="12"/>
        <color auto="1"/>
        <name val="Calibri"/>
        <family val="2"/>
        <charset val="238"/>
        <scheme val="minor"/>
      </font>
      <numFmt numFmtId="166" formatCode="#,##0.00_ ;\-#,##0.00\ "/>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2"/>
        <color theme="1"/>
        <name val="Calibri"/>
        <family val="2"/>
        <charset val="238"/>
        <scheme val="minor"/>
      </font>
      <numFmt numFmtId="4" formatCode="#,##0.00"/>
    </ndxf>
  </rcc>
  <rcc rId="2512" sId="1" odxf="1" s="1" dxf="1" numFmtId="4">
    <nc r="AD56">
      <v>0</v>
    </nc>
    <odxf>
      <font>
        <b val="0"/>
        <i val="0"/>
        <strike val="0"/>
        <condense val="0"/>
        <extend val="0"/>
        <outline val="0"/>
        <shadow val="0"/>
        <u val="none"/>
        <vertAlign val="baseline"/>
        <sz val="12"/>
        <color auto="1"/>
        <name val="Calibri"/>
        <family val="2"/>
        <charset val="238"/>
        <scheme val="minor"/>
      </font>
      <numFmt numFmtId="166" formatCode="#,##0.00_ ;\-#,##0.00\ "/>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2"/>
        <color theme="1"/>
        <name val="Calibri"/>
        <family val="2"/>
        <charset val="238"/>
        <scheme val="minor"/>
      </font>
      <numFmt numFmtId="4" formatCode="#,##0.00"/>
    </ndxf>
  </rcc>
  <rcc rId="2513" sId="1" odxf="1" s="1" dxf="1" numFmtId="4">
    <nc r="AC60">
      <v>0</v>
    </nc>
    <odxf>
      <font>
        <b val="0"/>
        <i val="0"/>
        <strike val="0"/>
        <condense val="0"/>
        <extend val="0"/>
        <outline val="0"/>
        <shadow val="0"/>
        <u val="none"/>
        <vertAlign val="baseline"/>
        <sz val="12"/>
        <color auto="1"/>
        <name val="Calibri"/>
        <family val="2"/>
        <charset val="238"/>
        <scheme val="minor"/>
      </font>
      <numFmt numFmtId="166" formatCode="#,##0.00_ ;\-#,##0.00\ "/>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2"/>
        <color theme="1"/>
        <name val="Calibri"/>
        <family val="2"/>
        <charset val="238"/>
        <scheme val="minor"/>
      </font>
      <numFmt numFmtId="4" formatCode="#,##0.00"/>
    </ndxf>
  </rcc>
  <rcc rId="2514" sId="1" odxf="1" s="1" dxf="1" numFmtId="4">
    <nc r="AD60">
      <v>0</v>
    </nc>
    <odxf>
      <font>
        <b val="0"/>
        <i val="0"/>
        <strike val="0"/>
        <condense val="0"/>
        <extend val="0"/>
        <outline val="0"/>
        <shadow val="0"/>
        <u val="none"/>
        <vertAlign val="baseline"/>
        <sz val="12"/>
        <color auto="1"/>
        <name val="Calibri"/>
        <family val="2"/>
        <charset val="238"/>
        <scheme val="minor"/>
      </font>
      <numFmt numFmtId="166" formatCode="#,##0.00_ ;\-#,##0.00\ "/>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sz val="12"/>
        <color theme="1"/>
        <name val="Calibri"/>
        <family val="2"/>
        <charset val="238"/>
        <scheme val="minor"/>
      </font>
      <numFmt numFmtId="4" formatCode="#,##0.00"/>
    </ndxf>
  </rcc>
  <rcc rId="2515" sId="1" odxf="1" dxf="1" numFmtId="4">
    <nc r="AC61">
      <v>0</v>
    </nc>
    <odxf>
      <font>
        <b/>
        <sz val="12"/>
        <color auto="1"/>
      </font>
      <numFmt numFmtId="0" formatCode="General"/>
    </odxf>
    <ndxf>
      <font>
        <b val="0"/>
        <sz val="12"/>
        <color auto="1"/>
      </font>
      <numFmt numFmtId="4" formatCode="#,##0.00"/>
    </ndxf>
  </rcc>
  <rcc rId="2516" sId="1" odxf="1" dxf="1" numFmtId="4">
    <nc r="AD61">
      <v>0</v>
    </nc>
    <odxf>
      <font>
        <b/>
        <sz val="12"/>
        <color auto="1"/>
      </font>
      <numFmt numFmtId="0" formatCode="General"/>
    </odxf>
    <ndxf>
      <font>
        <b val="0"/>
        <sz val="12"/>
        <color auto="1"/>
      </font>
      <numFmt numFmtId="4" formatCode="#,##0.00"/>
    </ndxf>
  </rcc>
  <rcc rId="2517" sId="1" odxf="1" dxf="1" numFmtId="4">
    <nc r="AC62">
      <v>0</v>
    </nc>
    <odxf>
      <font>
        <b/>
        <sz val="12"/>
        <color auto="1"/>
      </font>
      <numFmt numFmtId="0" formatCode="General"/>
    </odxf>
    <ndxf>
      <font>
        <b val="0"/>
        <sz val="12"/>
        <color auto="1"/>
      </font>
      <numFmt numFmtId="4" formatCode="#,##0.00"/>
    </ndxf>
  </rcc>
  <rcc rId="2518" sId="1" odxf="1" dxf="1" numFmtId="4">
    <nc r="AD62">
      <v>0</v>
    </nc>
    <odxf>
      <font>
        <b/>
        <sz val="12"/>
        <color auto="1"/>
      </font>
      <numFmt numFmtId="0" formatCode="General"/>
    </odxf>
    <ndxf>
      <font>
        <b val="0"/>
        <sz val="12"/>
        <color auto="1"/>
      </font>
      <numFmt numFmtId="4" formatCode="#,##0.00"/>
    </ndxf>
  </rcc>
  <rcc rId="2519" sId="1" numFmtId="4">
    <nc r="AF69">
      <v>0</v>
    </nc>
  </rcc>
  <rcc rId="2520" sId="1" odxf="1" dxf="1">
    <nc r="AH69" t="inlineStr">
      <is>
        <t xml:space="preserve"> în implementare</t>
      </is>
    </nc>
    <odxf>
      <font>
        <b/>
        <sz val="12"/>
        <color auto="1"/>
      </font>
    </odxf>
    <ndxf>
      <font>
        <b val="0"/>
        <sz val="12"/>
        <color auto="1"/>
      </font>
    </ndxf>
  </rcc>
  <rcc rId="2521" sId="1" odxf="1" dxf="1" numFmtId="4">
    <nc r="AJ69">
      <v>0</v>
    </nc>
    <odxf>
      <font>
        <b/>
        <sz val="12"/>
        <color auto="1"/>
      </font>
      <numFmt numFmtId="3" formatCode="#,##0"/>
    </odxf>
    <ndxf>
      <font>
        <b val="0"/>
        <sz val="12"/>
        <color auto="1"/>
      </font>
      <numFmt numFmtId="4" formatCode="#,##0.00"/>
    </ndxf>
  </rcc>
  <rcc rId="2522" sId="1" odxf="1" dxf="1" numFmtId="4">
    <nc r="AK69">
      <v>0</v>
    </nc>
    <odxf>
      <font>
        <b/>
        <sz val="12"/>
        <color auto="1"/>
      </font>
      <numFmt numFmtId="3" formatCode="#,##0"/>
      <border outline="0">
        <top style="thin">
          <color indexed="64"/>
        </top>
      </border>
    </odxf>
    <ndxf>
      <font>
        <b val="0"/>
        <sz val="12"/>
        <color auto="1"/>
      </font>
      <numFmt numFmtId="4" formatCode="#,##0.00"/>
      <border outline="0">
        <top/>
      </border>
    </ndxf>
  </rcc>
  <rcc rId="2523" sId="1" odxf="1" dxf="1">
    <nc r="AI72" t="inlineStr">
      <is>
        <t>n.a</t>
      </is>
    </nc>
    <odxf>
      <font>
        <b/>
        <sz val="12"/>
        <color auto="1"/>
      </font>
      <numFmt numFmtId="3" formatCode="#,##0"/>
    </odxf>
    <ndxf>
      <font>
        <b val="0"/>
        <sz val="12"/>
        <color auto="1"/>
        <name val="Trebuchet MS"/>
        <scheme val="none"/>
      </font>
      <numFmt numFmtId="19" formatCode="dd/mm/yyyy"/>
    </ndxf>
  </rcc>
  <rfmt sheetId="1" sqref="AE72:AH72" start="0" length="2147483647">
    <dxf>
      <font>
        <b val="0"/>
      </font>
    </dxf>
  </rfmt>
  <rcv guid="{9EA5E3FA-46F1-4729-828C-4A08518018C1}" action="delete"/>
  <rdn rId="0" localSheetId="1" customView="1" name="Z_9EA5E3FA_46F1_4729_828C_4A08518018C1_.wvu.PrintArea" hidden="1" oldHidden="1">
    <formula>Sheet1!$A$1:$AL$432</formula>
    <oldFormula>Sheet1!$A$1:$AL$432</oldFormula>
  </rdn>
  <rdn rId="0" localSheetId="1" customView="1" name="Z_9EA5E3FA_46F1_4729_828C_4A08518018C1_.wvu.FilterData" hidden="1" oldHidden="1">
    <formula>Sheet1!$A$1:$AK$404</formula>
    <oldFormula>Sheet1!$A$1:$AK$404</oldFormula>
  </rdn>
  <rcv guid="{9EA5E3FA-46F1-4729-828C-4A08518018C1}" action="add"/>
</revisions>
</file>

<file path=xl/revisions/revisionLog1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22" sId="1">
    <nc r="B360">
      <v>113125</v>
    </nc>
  </rcc>
  <rcc rId="1223" sId="1">
    <nc r="C360">
      <v>230</v>
    </nc>
  </rcc>
  <rcc rId="1224" sId="1">
    <nc r="D360" t="inlineStr">
      <is>
        <t>CA</t>
      </is>
    </nc>
  </rcc>
  <rcc rId="1225" sId="1">
    <nc r="E360" t="inlineStr">
      <is>
        <t>AP1/11i /1.1</t>
      </is>
    </nc>
  </rcc>
  <rcc rId="1226" sId="1">
    <nc r="F360" t="inlineStr">
      <is>
        <t>CP 2/2017 (MySMIS: POCA/111/1/1)</t>
      </is>
    </nc>
  </rcc>
  <rcc rId="1227" sId="1">
    <nc r="I360" t="inlineStr">
      <is>
        <t>NA</t>
      </is>
    </nc>
  </rcc>
  <rcc rId="1228" sId="1" numFmtId="19">
    <nc r="K360">
      <v>43291</v>
    </nc>
  </rcc>
  <rcc rId="1229" sId="1" numFmtId="19">
    <nc r="L360">
      <v>43718</v>
    </nc>
  </rcc>
  <rcc rId="1230" sId="1">
    <nc r="N360" t="inlineStr">
      <is>
        <t>Proiect cu acoperire națională</t>
      </is>
    </nc>
  </rcc>
  <rcc rId="1231" sId="1">
    <nc r="O360" t="inlineStr">
      <is>
        <t>București</t>
      </is>
    </nc>
  </rcc>
  <rcc rId="1232" sId="1">
    <nc r="P360" t="inlineStr">
      <is>
        <t>București</t>
      </is>
    </nc>
  </rcc>
  <rcc rId="1233" sId="1">
    <nc r="Q360" t="inlineStr">
      <is>
        <t>ONG</t>
      </is>
    </nc>
  </rcc>
  <rcv guid="{7C1B4D6D-D666-48DD-AB17-E00791B6F0B6}" action="delete"/>
  <rdn rId="0" localSheetId="1" customView="1" name="Z_7C1B4D6D_D666_48DD_AB17_E00791B6F0B6_.wvu.PrintArea" hidden="1" oldHidden="1">
    <formula>Sheet1!$A$1:$AL$402</formula>
    <oldFormula>Sheet1!$A$1:$AL$402</oldFormula>
  </rdn>
  <rdn rId="0" localSheetId="1" customView="1" name="Z_7C1B4D6D_D666_48DD_AB17_E00791B6F0B6_.wvu.FilterData" hidden="1" oldHidden="1">
    <formula>Sheet1!$A$6:$DG$374</formula>
    <oldFormula>Sheet1!$A$6:$DG$374</oldFormula>
  </rdn>
  <rcv guid="{7C1B4D6D-D666-48DD-AB17-E00791B6F0B6}" action="add"/>
</revisions>
</file>

<file path=xl/revisions/revisionLog1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36" sId="1">
    <nc r="G360" t="inlineStr">
      <is>
        <t>Politici publice alternative pentru dezvoltarea planurilor de acțiune de eficientizare energetica</t>
      </is>
    </nc>
  </rcc>
  <rcc rId="1237" sId="1">
    <nc r="H360" t="inlineStr">
      <is>
        <t>Asociația "Agenția pentru Eficiența Energetică și Protecția Mediului"</t>
      </is>
    </nc>
  </rcc>
  <rcc rId="1238" sId="1">
    <nc r="R357" t="inlineStr">
      <is>
        <t>120 - Investiții în capacitatea instituțională și în eficiența administrațiilor și a serviciilor publice la nivel național, regional și local, în perspectiva realizării de reforme, a unei mai bune legiferări și a bunei guvernanțe</t>
      </is>
    </nc>
  </rcc>
  <rcc rId="1239" sId="1">
    <nc r="R358" t="inlineStr">
      <is>
        <t>120 - Investiții în capacitatea instituțională și în eficiența administrațiilor și a serviciilor publice la nivel național, regional și local, în perspectiva realizării de reforme, a unei mai bune legiferări și a bunei guvernanțe</t>
      </is>
    </nc>
  </rcc>
  <rcc rId="1240" sId="1">
    <nc r="N357" t="inlineStr">
      <is>
        <t>Proiect cu acoperire națională</t>
      </is>
    </nc>
  </rcc>
  <rcc rId="1241" sId="1">
    <nc r="N358" t="inlineStr">
      <is>
        <t>Proiect cu acoperire națională</t>
      </is>
    </nc>
  </rcc>
  <rcv guid="{7C1B4D6D-D666-48DD-AB17-E00791B6F0B6}" action="delete"/>
  <rdn rId="0" localSheetId="1" customView="1" name="Z_7C1B4D6D_D666_48DD_AB17_E00791B6F0B6_.wvu.PrintArea" hidden="1" oldHidden="1">
    <formula>Sheet1!$A$1:$AL$402</formula>
    <oldFormula>Sheet1!$A$1:$AL$402</oldFormula>
  </rdn>
  <rdn rId="0" localSheetId="1" customView="1" name="Z_7C1B4D6D_D666_48DD_AB17_E00791B6F0B6_.wvu.FilterData" hidden="1" oldHidden="1">
    <formula>Sheet1!$A$6:$DG$374</formula>
    <oldFormula>Sheet1!$A$6:$DG$374</oldFormula>
  </rdn>
  <rcv guid="{7C1B4D6D-D666-48DD-AB17-E00791B6F0B6}" action="add"/>
</revisions>
</file>

<file path=xl/revisions/revisionLog1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44" sId="1">
    <nc r="R360" t="inlineStr">
      <is>
        <t>119 - Investiții în capacitatea instituțională și în eficiența administrațiilor și a serviciilor publice la nivel național, regional și local, în perspectiva realizării de reforme, a unei mai bune legiferări și a bunei guvernanțe</t>
      </is>
    </nc>
  </rcc>
</revisions>
</file>

<file path=xl/revisions/revisionLog1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1" sqref="T360" start="0" length="0">
    <dxf>
      <font>
        <sz val="11"/>
        <color theme="1"/>
        <name val="Calibri"/>
        <family val="2"/>
        <charset val="238"/>
        <scheme val="minor"/>
      </font>
      <numFmt numFmtId="0" formatCode="General"/>
      <fill>
        <patternFill patternType="none">
          <bgColor indexed="65"/>
        </patternFill>
      </fill>
      <alignment horizontal="general" vertical="bottom" wrapText="0"/>
      <border outline="0">
        <left/>
        <right/>
        <top/>
        <bottom/>
      </border>
    </dxf>
  </rfmt>
  <rfmt sheetId="1" s="1" sqref="U360" start="0" length="0">
    <dxf>
      <font>
        <sz val="11"/>
        <color theme="1"/>
        <name val="Calibri"/>
        <family val="2"/>
        <charset val="238"/>
        <scheme val="minor"/>
      </font>
      <numFmt numFmtId="0" formatCode="General"/>
      <fill>
        <patternFill patternType="none">
          <bgColor indexed="65"/>
        </patternFill>
      </fill>
      <alignment horizontal="general" vertical="bottom" wrapText="0"/>
      <border outline="0">
        <left/>
        <right/>
        <top/>
        <bottom/>
      </border>
    </dxf>
  </rfmt>
  <rfmt sheetId="1" s="1" sqref="T361" start="0" length="0">
    <dxf>
      <font>
        <sz val="11"/>
        <color theme="1"/>
        <name val="Calibri"/>
        <family val="2"/>
        <charset val="238"/>
        <scheme val="minor"/>
      </font>
      <numFmt numFmtId="0" formatCode="General"/>
      <fill>
        <patternFill patternType="none">
          <bgColor indexed="65"/>
        </patternFill>
      </fill>
      <alignment horizontal="general" vertical="bottom" wrapText="0"/>
      <border outline="0">
        <left/>
        <right/>
        <top/>
        <bottom/>
      </border>
    </dxf>
  </rfmt>
  <rfmt sheetId="1" s="1" sqref="U361" start="0" length="0">
    <dxf>
      <font>
        <sz val="11"/>
        <color theme="1"/>
        <name val="Calibri"/>
        <family val="2"/>
        <charset val="238"/>
        <scheme val="minor"/>
      </font>
      <numFmt numFmtId="0" formatCode="General"/>
      <fill>
        <patternFill patternType="none">
          <bgColor indexed="65"/>
        </patternFill>
      </fill>
      <alignment horizontal="general" vertical="bottom" wrapText="0"/>
      <border outline="0">
        <left/>
        <right/>
        <top/>
        <bottom/>
      </border>
    </dxf>
  </rfmt>
  <rfmt sheetId="1" sqref="T360" start="0" length="0">
    <dxf>
      <numFmt numFmtId="4" formatCode="#,##0.00"/>
    </dxf>
  </rfmt>
  <rfmt sheetId="1" sqref="U360" start="0" length="0">
    <dxf>
      <numFmt numFmtId="4" formatCode="#,##0.00"/>
    </dxf>
  </rfmt>
  <rfmt sheetId="1" xfDxf="1" sqref="T360" start="0" length="0">
    <dxf>
      <font>
        <b/>
        <sz val="12"/>
        <color rgb="FF2E6E9E"/>
      </font>
      <numFmt numFmtId="4" formatCode="#,##0.00"/>
      <fill>
        <patternFill patternType="solid">
          <bgColor rgb="FFDFEFFC"/>
        </patternFill>
      </fill>
      <alignment wrapText="1"/>
      <border outline="0">
        <left style="thin">
          <color rgb="FFC5DBEC"/>
        </left>
        <right style="thin">
          <color rgb="FFC5DBEC"/>
        </right>
        <top style="thin">
          <color rgb="FFC5DBEC"/>
        </top>
        <bottom style="thin">
          <color rgb="FFC5DBEC"/>
        </bottom>
      </border>
    </dxf>
  </rfmt>
  <rfmt sheetId="1" xfDxf="1" sqref="U360" start="0" length="0">
    <dxf>
      <font>
        <b/>
        <sz val="12"/>
        <color rgb="FF2E6E9E"/>
      </font>
      <numFmt numFmtId="4" formatCode="#,##0.00"/>
      <fill>
        <patternFill patternType="solid">
          <bgColor rgb="FFDFEFFC"/>
        </patternFill>
      </fill>
      <alignment wrapText="1"/>
      <border outline="0">
        <left style="thin">
          <color rgb="FFC5DBEC"/>
        </left>
        <right style="thin">
          <color rgb="FFC5DBEC"/>
        </right>
        <top style="thin">
          <color rgb="FFC5DBEC"/>
        </top>
        <bottom style="thin">
          <color rgb="FFC5DBEC"/>
        </bottom>
      </border>
    </dxf>
  </rfmt>
  <rfmt sheetId="1" xfDxf="1" sqref="T361" start="0" length="0">
    <dxf>
      <alignment wrapText="1"/>
    </dxf>
  </rfmt>
  <rfmt sheetId="1" xfDxf="1" sqref="U361" start="0" length="0">
    <dxf>
      <alignment wrapText="1"/>
    </dxf>
  </rfmt>
  <rfmt sheetId="1" s="1" sqref="T360" start="0" length="0">
    <dxf>
      <font>
        <b val="0"/>
        <sz val="12"/>
        <color auto="1"/>
        <name val="Calibri"/>
        <family val="2"/>
        <charset val="238"/>
        <scheme val="minor"/>
      </font>
      <numFmt numFmtId="165" formatCode="#,##0.00_ ;\-#,##0.00\ "/>
      <fill>
        <patternFill>
          <bgColor rgb="FFFFFF00"/>
        </patternFill>
      </fill>
      <alignment horizontal="right" vertical="center"/>
      <border outline="0">
        <left style="thin">
          <color indexed="64"/>
        </left>
        <right style="thin">
          <color indexed="64"/>
        </right>
        <top style="thin">
          <color indexed="64"/>
        </top>
        <bottom style="thin">
          <color indexed="64"/>
        </bottom>
      </border>
    </dxf>
  </rfmt>
  <rfmt sheetId="1" s="1" sqref="U360" start="0" length="0">
    <dxf>
      <font>
        <b val="0"/>
        <sz val="12"/>
        <color auto="1"/>
        <name val="Calibri"/>
        <family val="2"/>
        <charset val="238"/>
        <scheme val="minor"/>
      </font>
      <numFmt numFmtId="165" formatCode="#,##0.00_ ;\-#,##0.00\ "/>
      <fill>
        <patternFill>
          <bgColor rgb="FFFFFF00"/>
        </patternFill>
      </fill>
      <alignment horizontal="right" vertical="center"/>
      <border outline="0">
        <left style="thin">
          <color indexed="64"/>
        </left>
        <right style="thin">
          <color indexed="64"/>
        </right>
        <top style="thin">
          <color indexed="64"/>
        </top>
        <bottom style="thin">
          <color indexed="64"/>
        </bottom>
      </border>
    </dxf>
  </rfmt>
  <rfmt sheetId="1" s="1" sqref="T361" start="0" length="0">
    <dxf>
      <font>
        <sz val="12"/>
        <color auto="1"/>
        <name val="Calibri"/>
        <family val="2"/>
        <charset val="238"/>
        <scheme val="minor"/>
      </font>
      <numFmt numFmtId="165" formatCode="#,##0.00_ ;\-#,##0.00\ "/>
      <fill>
        <patternFill patternType="solid">
          <bgColor rgb="FFFFFF00"/>
        </patternFill>
      </fill>
      <alignment horizontal="right" vertical="center"/>
      <border outline="0">
        <left style="thin">
          <color indexed="64"/>
        </left>
        <right style="thin">
          <color indexed="64"/>
        </right>
        <top style="thin">
          <color indexed="64"/>
        </top>
        <bottom style="thin">
          <color indexed="64"/>
        </bottom>
      </border>
    </dxf>
  </rfmt>
  <rfmt sheetId="1" s="1" sqref="U361" start="0" length="0">
    <dxf>
      <font>
        <sz val="12"/>
        <color auto="1"/>
        <name val="Calibri"/>
        <family val="2"/>
        <charset val="238"/>
        <scheme val="minor"/>
      </font>
      <numFmt numFmtId="165" formatCode="#,##0.00_ ;\-#,##0.00\ "/>
      <fill>
        <patternFill patternType="solid">
          <bgColor rgb="FFFFFF00"/>
        </patternFill>
      </fill>
      <alignment horizontal="right" vertical="center"/>
      <border outline="0">
        <left style="thin">
          <color indexed="64"/>
        </left>
        <right style="thin">
          <color indexed="64"/>
        </right>
        <top style="thin">
          <color indexed="64"/>
        </top>
        <bottom style="thin">
          <color indexed="64"/>
        </bottom>
      </border>
    </dxf>
  </rfmt>
  <rcc rId="1245" sId="1" numFmtId="4">
    <nc r="T360">
      <v>593796.28</v>
    </nc>
  </rcc>
  <rcc rId="1246" sId="1" numFmtId="4">
    <nc r="U360">
      <v>142546.49</v>
    </nc>
  </rcc>
  <rfmt sheetId="1" s="1" sqref="AC360" start="0" length="0">
    <dxf>
      <font>
        <sz val="11"/>
        <color theme="1"/>
        <name val="Calibri"/>
        <family val="2"/>
        <charset val="238"/>
        <scheme val="minor"/>
      </font>
      <numFmt numFmtId="0" formatCode="General"/>
      <fill>
        <patternFill patternType="none">
          <bgColor indexed="65"/>
        </patternFill>
      </fill>
      <alignment horizontal="general" vertical="bottom" wrapText="0"/>
      <border outline="0">
        <left/>
        <right/>
        <top/>
        <bottom/>
      </border>
    </dxf>
  </rfmt>
  <rfmt sheetId="1" s="1" sqref="AD360" start="0" length="0">
    <dxf>
      <font>
        <sz val="11"/>
        <color theme="1"/>
        <name val="Calibri"/>
        <family val="2"/>
        <charset val="238"/>
        <scheme val="minor"/>
      </font>
      <numFmt numFmtId="0" formatCode="General"/>
      <fill>
        <patternFill patternType="none">
          <bgColor indexed="65"/>
        </patternFill>
      </fill>
      <alignment horizontal="general" vertical="bottom" wrapText="0"/>
      <border outline="0">
        <left/>
        <right/>
        <top/>
        <bottom/>
      </border>
    </dxf>
  </rfmt>
  <rfmt sheetId="1" sqref="AC360" start="0" length="0">
    <dxf>
      <numFmt numFmtId="4" formatCode="#,##0.00"/>
    </dxf>
  </rfmt>
  <rfmt sheetId="1" sqref="AD360" start="0" length="0">
    <dxf>
      <numFmt numFmtId="4" formatCode="#,##0.00"/>
    </dxf>
  </rfmt>
  <rfmt sheetId="1" xfDxf="1" sqref="AC360" start="0" length="0">
    <dxf>
      <font>
        <b/>
        <sz val="12"/>
        <color rgb="FF2E6E9E"/>
      </font>
      <numFmt numFmtId="4" formatCode="#,##0.00"/>
      <fill>
        <patternFill patternType="solid">
          <bgColor rgb="FFDFEFFC"/>
        </patternFill>
      </fill>
      <alignment wrapText="1"/>
      <border outline="0">
        <left style="thin">
          <color rgb="FFC5DBEC"/>
        </left>
        <right style="thin">
          <color rgb="FFC5DBEC"/>
        </right>
        <top style="thin">
          <color rgb="FFC5DBEC"/>
        </top>
        <bottom style="thin">
          <color rgb="FFC5DBEC"/>
        </bottom>
      </border>
    </dxf>
  </rfmt>
  <rfmt sheetId="1" xfDxf="1" sqref="AD360" start="0" length="0">
    <dxf>
      <font>
        <b/>
        <sz val="12"/>
        <color rgb="FF2E6E9E"/>
      </font>
      <numFmt numFmtId="4" formatCode="#,##0.00"/>
      <fill>
        <patternFill patternType="solid">
          <bgColor rgb="FFDFEFFC"/>
        </patternFill>
      </fill>
      <alignment wrapText="1"/>
      <border outline="0">
        <left style="thin">
          <color rgb="FFC5DBEC"/>
        </left>
        <right style="thin">
          <color rgb="FFC5DBEC"/>
        </right>
        <top style="thin">
          <color rgb="FFC5DBEC"/>
        </top>
        <bottom style="thin">
          <color rgb="FFC5DBEC"/>
        </bottom>
      </border>
    </dxf>
  </rfmt>
  <rcc rId="1247" sId="1" odxf="1" s="1" dxf="1" numFmtId="4">
    <nc r="AC360">
      <v>14256.8</v>
    </nc>
    <ndxf>
      <font>
        <b val="0"/>
        <sz val="12"/>
        <color auto="1"/>
        <name val="Calibri"/>
        <family val="2"/>
        <charset val="238"/>
        <scheme val="minor"/>
      </font>
      <numFmt numFmtId="165" formatCode="#,##0.00_ ;\-#,##0.00\ "/>
      <fill>
        <patternFill>
          <bgColor rgb="FFFFFF00"/>
        </patternFill>
      </fill>
      <alignment horizontal="right" vertical="center"/>
      <border outline="0">
        <left style="thin">
          <color indexed="64"/>
        </left>
        <right style="thin">
          <color indexed="64"/>
        </right>
        <top style="thin">
          <color indexed="64"/>
        </top>
        <bottom style="thin">
          <color indexed="64"/>
        </bottom>
      </border>
    </ndxf>
  </rcc>
  <rcc rId="1248" sId="1" odxf="1" s="1" dxf="1" numFmtId="4">
    <nc r="AD360">
      <v>3636.4</v>
    </nc>
    <ndxf>
      <font>
        <b val="0"/>
        <sz val="12"/>
        <color auto="1"/>
        <name val="Calibri"/>
        <family val="2"/>
        <charset val="238"/>
        <scheme val="minor"/>
      </font>
      <numFmt numFmtId="165" formatCode="#,##0.00_ ;\-#,##0.00\ "/>
      <fill>
        <patternFill>
          <bgColor rgb="FFFFFF00"/>
        </patternFill>
      </fill>
      <alignment horizontal="right" vertical="center"/>
      <border outline="0">
        <left style="thin">
          <color indexed="64"/>
        </left>
        <right style="thin">
          <color indexed="64"/>
        </right>
        <top style="thin">
          <color indexed="64"/>
        </top>
        <bottom style="thin">
          <color indexed="64"/>
        </bottom>
      </border>
    </ndxf>
  </rcc>
  <rfmt sheetId="1" s="1" sqref="W360" start="0" length="0">
    <dxf>
      <font>
        <sz val="11"/>
        <color theme="1"/>
        <name val="Calibri"/>
        <family val="2"/>
        <charset val="238"/>
        <scheme val="minor"/>
      </font>
      <numFmt numFmtId="0" formatCode="General"/>
      <fill>
        <patternFill patternType="none">
          <bgColor indexed="65"/>
        </patternFill>
      </fill>
      <alignment horizontal="general" vertical="bottom" wrapText="0"/>
      <border outline="0">
        <left/>
        <right/>
        <top/>
        <bottom/>
      </border>
    </dxf>
  </rfmt>
  <rfmt sheetId="1" s="1" sqref="X360" start="0" length="0">
    <dxf>
      <font>
        <sz val="11"/>
        <color theme="1"/>
        <name val="Calibri"/>
        <family val="2"/>
        <charset val="238"/>
        <scheme val="minor"/>
      </font>
      <numFmt numFmtId="0" formatCode="General"/>
      <fill>
        <patternFill patternType="none">
          <bgColor indexed="65"/>
        </patternFill>
      </fill>
      <alignment horizontal="general" vertical="bottom" wrapText="0"/>
      <border outline="0">
        <left/>
        <right/>
        <top/>
        <bottom/>
      </border>
    </dxf>
  </rfmt>
  <rfmt sheetId="1" s="1" sqref="W361" start="0" length="0">
    <dxf>
      <font>
        <sz val="11"/>
        <color theme="1"/>
        <name val="Calibri"/>
        <family val="2"/>
        <charset val="238"/>
        <scheme val="minor"/>
      </font>
      <numFmt numFmtId="0" formatCode="General"/>
      <fill>
        <patternFill patternType="none">
          <bgColor indexed="65"/>
        </patternFill>
      </fill>
      <alignment horizontal="general" vertical="bottom" wrapText="0"/>
      <border outline="0">
        <left/>
        <right/>
        <top/>
        <bottom/>
      </border>
    </dxf>
  </rfmt>
  <rfmt sheetId="1" s="1" sqref="X361" start="0" length="0">
    <dxf>
      <font>
        <sz val="11"/>
        <color theme="1"/>
        <name val="Calibri"/>
        <family val="2"/>
        <charset val="238"/>
        <scheme val="minor"/>
      </font>
      <numFmt numFmtId="0" formatCode="General"/>
      <fill>
        <patternFill patternType="none">
          <bgColor indexed="65"/>
        </patternFill>
      </fill>
      <alignment horizontal="general" vertical="bottom" wrapText="0"/>
      <border outline="0">
        <left/>
        <right/>
        <top/>
        <bottom/>
      </border>
    </dxf>
  </rfmt>
  <rfmt sheetId="1" sqref="W360" start="0" length="0">
    <dxf>
      <numFmt numFmtId="4" formatCode="#,##0.00"/>
    </dxf>
  </rfmt>
  <rfmt sheetId="1" sqref="X360" start="0" length="0">
    <dxf>
      <numFmt numFmtId="4" formatCode="#,##0.00"/>
    </dxf>
  </rfmt>
  <rfmt sheetId="1" xfDxf="1" sqref="W360" start="0" length="0">
    <dxf>
      <font>
        <b/>
        <sz val="12"/>
        <color rgb="FF2E6E9E"/>
      </font>
      <numFmt numFmtId="4" formatCode="#,##0.00"/>
      <fill>
        <patternFill patternType="solid">
          <bgColor rgb="FFDFEFFC"/>
        </patternFill>
      </fill>
      <alignment wrapText="1"/>
      <border outline="0">
        <left style="thin">
          <color rgb="FFC5DBEC"/>
        </left>
        <right style="thin">
          <color rgb="FFC5DBEC"/>
        </right>
        <top style="thin">
          <color rgb="FFC5DBEC"/>
        </top>
        <bottom style="thin">
          <color rgb="FFC5DBEC"/>
        </bottom>
      </border>
    </dxf>
  </rfmt>
  <rfmt sheetId="1" xfDxf="1" sqref="X360" start="0" length="0">
    <dxf>
      <font>
        <b/>
        <sz val="12"/>
        <color rgb="FF2E6E9E"/>
      </font>
      <numFmt numFmtId="4" formatCode="#,##0.00"/>
      <fill>
        <patternFill patternType="solid">
          <bgColor rgb="FFDFEFFC"/>
        </patternFill>
      </fill>
      <alignment wrapText="1"/>
      <border outline="0">
        <left style="thin">
          <color rgb="FFC5DBEC"/>
        </left>
        <right style="thin">
          <color rgb="FFC5DBEC"/>
        </right>
        <top style="thin">
          <color rgb="FFC5DBEC"/>
        </top>
        <bottom style="thin">
          <color rgb="FFC5DBEC"/>
        </bottom>
      </border>
    </dxf>
  </rfmt>
  <rfmt sheetId="1" xfDxf="1" sqref="W361" start="0" length="0">
    <dxf>
      <alignment wrapText="1"/>
    </dxf>
  </rfmt>
  <rfmt sheetId="1" xfDxf="1" sqref="X361" start="0" length="0">
    <dxf>
      <alignment wrapText="1"/>
    </dxf>
  </rfmt>
  <rfmt sheetId="1" s="1" sqref="W360" start="0" length="0">
    <dxf>
      <font>
        <b val="0"/>
        <sz val="12"/>
        <color auto="1"/>
        <name val="Calibri"/>
        <family val="2"/>
        <charset val="238"/>
        <scheme val="minor"/>
      </font>
      <numFmt numFmtId="165" formatCode="#,##0.00_ ;\-#,##0.00\ "/>
      <fill>
        <patternFill>
          <bgColor rgb="FFFFFF00"/>
        </patternFill>
      </fill>
      <alignment horizontal="right" vertical="center"/>
      <border outline="0">
        <left style="thin">
          <color indexed="64"/>
        </left>
        <right style="thin">
          <color indexed="64"/>
        </right>
        <top style="thin">
          <color indexed="64"/>
        </top>
        <bottom style="thin">
          <color indexed="64"/>
        </bottom>
      </border>
    </dxf>
  </rfmt>
  <rfmt sheetId="1" s="1" sqref="X360" start="0" length="0">
    <dxf>
      <font>
        <b val="0"/>
        <sz val="12"/>
        <color auto="1"/>
        <name val="Calibri"/>
        <family val="2"/>
        <charset val="238"/>
        <scheme val="minor"/>
      </font>
      <numFmt numFmtId="165" formatCode="#,##0.00_ ;\-#,##0.00\ "/>
      <fill>
        <patternFill>
          <bgColor rgb="FFFFFF00"/>
        </patternFill>
      </fill>
      <alignment horizontal="right" vertical="center"/>
      <border outline="0">
        <left style="thin">
          <color indexed="64"/>
        </left>
        <right style="thin">
          <color indexed="64"/>
        </right>
        <top style="thin">
          <color indexed="64"/>
        </top>
        <bottom style="thin">
          <color indexed="64"/>
        </bottom>
      </border>
    </dxf>
  </rfmt>
  <rfmt sheetId="1" s="1" sqref="W361" start="0" length="0">
    <dxf>
      <font>
        <sz val="12"/>
        <color auto="1"/>
        <name val="Calibri"/>
        <family val="2"/>
        <charset val="238"/>
        <scheme val="minor"/>
      </font>
      <numFmt numFmtId="165" formatCode="#,##0.00_ ;\-#,##0.00\ "/>
      <fill>
        <patternFill patternType="solid">
          <bgColor rgb="FFFFFF00"/>
        </patternFill>
      </fill>
      <alignment horizontal="right" vertical="center"/>
      <border outline="0">
        <left style="thin">
          <color indexed="64"/>
        </left>
        <right style="thin">
          <color indexed="64"/>
        </right>
        <top style="thin">
          <color indexed="64"/>
        </top>
        <bottom style="thin">
          <color indexed="64"/>
        </bottom>
      </border>
    </dxf>
  </rfmt>
  <rfmt sheetId="1" s="1" sqref="X361" start="0" length="0">
    <dxf>
      <font>
        <sz val="12"/>
        <color auto="1"/>
        <name val="Calibri"/>
        <family val="2"/>
        <charset val="238"/>
        <scheme val="minor"/>
      </font>
      <numFmt numFmtId="165" formatCode="#,##0.00_ ;\-#,##0.00\ "/>
      <fill>
        <patternFill patternType="solid">
          <bgColor rgb="FFFFFF00"/>
        </patternFill>
      </fill>
      <alignment horizontal="right" vertical="center"/>
      <border outline="0">
        <left style="thin">
          <color indexed="64"/>
        </left>
        <right style="thin">
          <color indexed="64"/>
        </right>
        <top style="thin">
          <color indexed="64"/>
        </top>
        <bottom style="thin">
          <color indexed="64"/>
        </bottom>
      </border>
    </dxf>
  </rfmt>
  <rcc rId="1249" sId="1" numFmtId="4">
    <nc r="W360">
      <v>104787.58</v>
    </nc>
  </rcc>
  <rcc rId="1250" sId="1" numFmtId="4">
    <nc r="X360">
      <v>35636.589999999997</v>
    </nc>
  </rcc>
  <rcc rId="1251" sId="1" numFmtId="4">
    <nc r="AF360">
      <v>0</v>
    </nc>
  </rcc>
  <rcc rId="1252" sId="1">
    <nc r="AH360" t="inlineStr">
      <is>
        <t>în implementare</t>
      </is>
    </nc>
  </rcc>
  <rcv guid="{7C1B4D6D-D666-48DD-AB17-E00791B6F0B6}" action="delete"/>
  <rdn rId="0" localSheetId="1" customView="1" name="Z_7C1B4D6D_D666_48DD_AB17_E00791B6F0B6_.wvu.PrintArea" hidden="1" oldHidden="1">
    <formula>Sheet1!$A$1:$AL$402</formula>
    <oldFormula>Sheet1!$A$1:$AL$402</oldFormula>
  </rdn>
  <rdn rId="0" localSheetId="1" customView="1" name="Z_7C1B4D6D_D666_48DD_AB17_E00791B6F0B6_.wvu.FilterData" hidden="1" oldHidden="1">
    <formula>Sheet1!$A$6:$DG$374</formula>
    <oldFormula>Sheet1!$A$6:$DG$374</oldFormula>
  </rdn>
  <rcv guid="{7C1B4D6D-D666-48DD-AB17-E00791B6F0B6}" action="add"/>
</revisions>
</file>

<file path=xl/revisions/revisionLog1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55" sId="1">
    <nc r="J360" t="inlineStr">
      <is>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is>
    </nc>
  </rcc>
  <rfmt sheetId="1" sqref="J360">
    <dxf>
      <alignment vertical="center"/>
    </dxf>
  </rfmt>
  <rfmt sheetId="1" sqref="J360">
    <dxf>
      <alignment horizontal="center"/>
    </dxf>
  </rfmt>
  <rcc rId="1256" sId="1">
    <nc r="AI360" t="inlineStr">
      <is>
        <t>n.a.</t>
      </is>
    </nc>
  </rcc>
  <rcv guid="{A5B1481C-EF26-486A-984F-85CDDC2FD94F}" action="delete"/>
  <rdn rId="0" localSheetId="1" customView="1" name="Z_A5B1481C_EF26_486A_984F_85CDDC2FD94F_.wvu.PrintArea" hidden="1" oldHidden="1">
    <formula>Sheet1!$A$1:$AL$402</formula>
    <oldFormula>Sheet1!$A$1:$AL$402</oldFormula>
  </rdn>
  <rdn rId="0" localSheetId="1" customView="1" name="Z_A5B1481C_EF26_486A_984F_85CDDC2FD94F_.wvu.FilterData" hidden="1" oldHidden="1">
    <formula>Sheet1!$A$6:$DG$374</formula>
    <oldFormula>Sheet1!$A$6:$AL$402</oldFormula>
  </rdn>
  <rcv guid="{A5B1481C-EF26-486A-984F-85CDDC2FD94F}" action="add"/>
</revisions>
</file>

<file path=xl/revisions/revisionLog1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59" sId="1">
    <nc r="O357" t="inlineStr">
      <is>
        <t>Bucuresti</t>
      </is>
    </nc>
  </rcc>
  <rcc rId="1260" sId="1">
    <nc r="P357" t="inlineStr">
      <is>
        <t>Bucuresti</t>
      </is>
    </nc>
  </rcc>
  <rcc rId="1261" sId="1">
    <nc r="O358" t="inlineStr">
      <is>
        <t>Bucuresti</t>
      </is>
    </nc>
  </rcc>
  <rcc rId="1262" sId="1">
    <nc r="P358" t="inlineStr">
      <is>
        <t>Bucuresti</t>
      </is>
    </nc>
  </rcc>
  <rcv guid="{EA64E7D7-BA48-4965-B650-778AE412FE0C}" action="delete"/>
  <rdn rId="0" localSheetId="1" customView="1" name="Z_EA64E7D7_BA48_4965_B650_778AE412FE0C_.wvu.PrintArea" hidden="1" oldHidden="1">
    <formula>Sheet1!$A$1:$AL$402</formula>
    <oldFormula>Sheet1!$A$1:$AL$402</oldFormula>
  </rdn>
  <rdn rId="0" localSheetId="1" customView="1" name="Z_EA64E7D7_BA48_4965_B650_778AE412FE0C_.wvu.FilterData" hidden="1" oldHidden="1">
    <formula>Sheet1!$A$6:$DG$374</formula>
    <oldFormula>Sheet1!$A$6:$AL$402</oldFormula>
  </rdn>
  <rcv guid="{EA64E7D7-BA48-4965-B650-778AE412FE0C}" action="add"/>
</revisions>
</file>

<file path=xl/revisions/revisionLog1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65" sId="1" numFmtId="4">
    <oc r="M357">
      <f>S357/AE357*100</f>
    </oc>
    <nc r="M357">
      <v>82.304188379999999</v>
    </nc>
  </rcc>
  <rcc rId="1266" sId="1" numFmtId="4">
    <nc r="T357">
      <v>524129.49</v>
    </nc>
  </rcc>
  <rcc rId="1267" sId="1" numFmtId="4">
    <nc r="U357">
      <v>125822.33</v>
    </nc>
  </rcc>
  <rcc rId="1268" sId="1" numFmtId="4">
    <nc r="W357">
      <v>92493.43</v>
    </nc>
  </rcc>
  <rcc rId="1269" sId="1" numFmtId="4">
    <nc r="X357">
      <v>31455.57</v>
    </nc>
  </rcc>
  <rcc rId="1270" sId="1" numFmtId="4">
    <nc r="AC357">
      <v>12584.16</v>
    </nc>
  </rcc>
  <rcc rId="1271" sId="1" numFmtId="4">
    <nc r="AD357">
      <v>3209.73</v>
    </nc>
  </rcc>
</revisions>
</file>

<file path=xl/revisions/revisionLog1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72" sId="1" numFmtId="4">
    <nc r="AF357">
      <v>0</v>
    </nc>
  </rcc>
  <rcc rId="1273" sId="1">
    <nc r="AH357" t="inlineStr">
      <is>
        <t>în implementare</t>
      </is>
    </nc>
  </rcc>
</revisions>
</file>

<file path=xl/revisions/revisionLog1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74" sId="1" numFmtId="4">
    <nc r="T358">
      <v>662756.56999999995</v>
    </nc>
  </rcc>
  <rcc rId="1275" sId="1" numFmtId="4">
    <nc r="U358">
      <v>159101.06</v>
    </nc>
  </rcc>
  <rcc rId="1276" sId="1" numFmtId="4">
    <nc r="W358">
      <v>116957.1</v>
    </nc>
  </rcc>
  <rcc rId="1277" sId="1" numFmtId="4">
    <nc r="X358">
      <v>39775.24</v>
    </nc>
  </rcc>
  <rcc rId="1278" sId="1" numFmtId="4">
    <nc r="AC358">
      <v>15912.5</v>
    </nc>
  </rcc>
  <rcc rId="1279" sId="1" numFmtId="4">
    <nc r="AD358">
      <v>4058.72</v>
    </nc>
  </rcc>
  <rcc rId="1280" sId="1" numFmtId="4">
    <nc r="AF358">
      <v>576</v>
    </nc>
  </rcc>
  <rcc rId="1281" sId="1">
    <nc r="AH358" t="inlineStr">
      <is>
        <t>în implementare</t>
      </is>
    </nc>
  </rcc>
</revisions>
</file>

<file path=xl/revisions/revisionLog1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82" sId="1">
    <oc r="M358">
      <f>S358/AE358*100</f>
    </oc>
    <nc r="M358">
      <f>S358/AE358*100</f>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22" sId="1" odxf="1" dxf="1">
    <nc r="F151" t="inlineStr">
      <is>
        <t>CP1 less /2017</t>
      </is>
    </nc>
    <odxf>
      <alignment horizontal="center"/>
    </odxf>
    <ndxf>
      <alignment horizontal="left"/>
    </ndxf>
  </rcc>
  <rcv guid="{36624B2D-80F9-4F79-AC4A-B3547C36F23F}" action="delete"/>
  <rdn rId="0" localSheetId="1" customView="1" name="Z_36624B2D_80F9_4F79_AC4A_B3547C36F23F_.wvu.PrintArea" hidden="1" oldHidden="1">
    <formula>Sheet1!$A$1:$AL$434</formula>
    <oldFormula>Sheet1!$A$1:$AL$434</oldFormula>
  </rdn>
  <rdn rId="0" localSheetId="1" customView="1" name="Z_36624B2D_80F9_4F79_AC4A_B3547C36F23F_.wvu.FilterData" hidden="1" oldHidden="1">
    <formula>Sheet1!$A$1:$DG$406</formula>
    <oldFormula>Sheet1!$A$1:$DG$406</oldFormula>
  </rdn>
  <rcv guid="{36624B2D-80F9-4F79-AC4A-B3547C36F23F}" action="add"/>
</revisions>
</file>

<file path=xl/revisions/revisionLog1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83" sId="1">
    <nc r="A361">
      <v>129</v>
    </nc>
  </rcc>
  <rcc rId="1284" sId="1">
    <nc r="D361" t="inlineStr">
      <is>
        <t>DV</t>
      </is>
    </nc>
  </rcc>
  <rcc rId="1285" sId="1">
    <nc r="A362">
      <v>130</v>
    </nc>
  </rcc>
  <rcc rId="1286" sId="1">
    <nc r="D362" t="inlineStr">
      <is>
        <t>DV</t>
      </is>
    </nc>
  </rcc>
  <rcv guid="{EA64E7D7-BA48-4965-B650-778AE412FE0C}" action="delete"/>
  <rdn rId="0" localSheetId="1" customView="1" name="Z_EA64E7D7_BA48_4965_B650_778AE412FE0C_.wvu.PrintArea" hidden="1" oldHidden="1">
    <formula>Sheet1!$A$1:$AL$402</formula>
    <oldFormula>Sheet1!$A$1:$AL$402</oldFormula>
  </rdn>
  <rdn rId="0" localSheetId="1" customView="1" name="Z_EA64E7D7_BA48_4965_B650_778AE412FE0C_.wvu.FilterData" hidden="1" oldHidden="1">
    <formula>Sheet1!$A$6:$DG$374</formula>
    <oldFormula>Sheet1!$A$6:$DG$374</oldFormula>
  </rdn>
  <rcv guid="{EA64E7D7-BA48-4965-B650-778AE412FE0C}" action="add"/>
</revisions>
</file>

<file path=xl/revisions/revisionLog1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89" sId="1">
    <nc r="C361">
      <v>323</v>
    </nc>
  </rcc>
  <rcc rId="1290" sId="1">
    <nc r="B361">
      <v>112435</v>
    </nc>
  </rcc>
  <rcc rId="1291" sId="1">
    <nc r="C362">
      <v>306</v>
    </nc>
  </rcc>
  <rcc rId="1292" sId="1">
    <nc r="B362">
      <v>110839</v>
    </nc>
  </rcc>
  <rcc rId="1293" sId="1">
    <nc r="E361" t="inlineStr">
      <is>
        <t>AP1/11i /1.1</t>
      </is>
    </nc>
  </rcc>
  <rcc rId="1294" sId="1">
    <nc r="E362" t="inlineStr">
      <is>
        <t>AP1/11i /1.1</t>
      </is>
    </nc>
  </rcc>
  <rcc rId="1295" sId="1">
    <nc r="F361" t="inlineStr">
      <is>
        <t>CP 2/2017 (MySMIS: POCA/111/1/1)</t>
      </is>
    </nc>
  </rcc>
  <rcc rId="1296" sId="1">
    <nc r="F362" t="inlineStr">
      <is>
        <t>CP 2/2017 (MySMIS: POCA/111/1/1)</t>
      </is>
    </nc>
  </rcc>
  <rcv guid="{EA64E7D7-BA48-4965-B650-778AE412FE0C}" action="delete"/>
  <rdn rId="0" localSheetId="1" customView="1" name="Z_EA64E7D7_BA48_4965_B650_778AE412FE0C_.wvu.PrintArea" hidden="1" oldHidden="1">
    <formula>Sheet1!$A$1:$AL$402</formula>
    <oldFormula>Sheet1!$A$1:$AL$402</oldFormula>
  </rdn>
  <rdn rId="0" localSheetId="1" customView="1" name="Z_EA64E7D7_BA48_4965_B650_778AE412FE0C_.wvu.FilterData" hidden="1" oldHidden="1">
    <formula>Sheet1!$A$6:$DG$374</formula>
    <oldFormula>Sheet1!$A$6:$DG$374</oldFormula>
  </rdn>
  <rcv guid="{EA64E7D7-BA48-4965-B650-778AE412FE0C}" action="add"/>
</revisions>
</file>

<file path=xl/revisions/revisionLog1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99" sId="1">
    <nc r="G361" t="inlineStr">
      <is>
        <t>„Creșterea capacității ONG-urilor de a formula și promova propuneri alternative la politicile publice inițiate de Guvern în domeniul egalității de șanse între femei și bărbați”</t>
      </is>
    </nc>
  </rcc>
  <rcc rId="1300" sId="1">
    <nc r="H361" t="inlineStr">
      <is>
        <t xml:space="preserve">Asociația Regională Pentru Dezvoltare Socială </t>
      </is>
    </nc>
  </rcc>
  <rcc rId="1301" sId="1">
    <nc r="I361" t="inlineStr">
      <is>
        <t>ASOCIAȚIA REGIONALĂ PENTRU PROMOVAREA CAPITALULUI UMAN</t>
      </is>
    </nc>
  </rcc>
  <rcc rId="1302" sId="1">
    <nc r="J361" t="inlineStr">
      <is>
        <t>Obiectivul general al proiectului este imbunataþirea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administraþia publica ce optimizeaza procesele decizionale orientate catre cetaþeni si mediul de afaceri în
concordanþa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direcþii propuse de proiect se desprind din documentul Strategia Europa 2020, ce reprezinta esenþa politicii de
dezvoltare europena, agreata la nivel UE, si pe care România si-a asumat-o.</t>
      </is>
    </nc>
  </rcc>
  <rcc rId="1303" sId="1" numFmtId="19">
    <nc r="K361">
      <v>43292</v>
    </nc>
  </rcc>
  <rcc rId="1304" sId="1" numFmtId="19">
    <nc r="L361">
      <v>43656</v>
    </nc>
  </rcc>
  <rcc rId="1305" sId="1">
    <oc r="M361">
      <f>S361/AE361*100</f>
    </oc>
    <nc r="M361">
      <f>S361/AE361*100</f>
    </nc>
  </rcc>
  <rcc rId="1306" sId="1" xfDxf="1" dxf="1">
    <nc r="N361" t="inlineStr">
      <is>
        <t>Proiect cu acoperire națională</t>
      </is>
    </nc>
    <ndxf>
      <font>
        <sz val="12"/>
        <color auto="1"/>
      </font>
      <alignment horizontal="center" vertical="center" wrapText="1"/>
      <border outline="0">
        <left style="thin">
          <color indexed="64"/>
        </left>
        <right style="thin">
          <color indexed="64"/>
        </right>
        <top style="thin">
          <color indexed="64"/>
        </top>
        <bottom style="thin">
          <color indexed="64"/>
        </bottom>
      </border>
    </ndxf>
  </rcc>
  <rcc rId="1307" sId="1">
    <nc r="O361" t="inlineStr">
      <is>
        <t>Constanța</t>
      </is>
    </nc>
  </rcc>
  <rcc rId="1308" sId="1">
    <nc r="P361" t="inlineStr">
      <is>
        <t>Constanța</t>
      </is>
    </nc>
  </rcc>
  <rcc rId="1309" sId="1">
    <nc r="Q361" t="inlineStr">
      <is>
        <t>ONG</t>
      </is>
    </nc>
  </rcc>
</revisions>
</file>

<file path=xl/revisions/revisionLog1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10" sId="1" numFmtId="4">
    <oc r="M361">
      <f>S361/AE361*100</f>
    </oc>
    <nc r="M361">
      <v>82.304182999999995</v>
    </nc>
  </rcc>
  <rcc rId="1311" sId="1" numFmtId="4">
    <nc r="T361">
      <v>657481.98</v>
    </nc>
  </rcc>
  <rcc rId="1312" sId="1" numFmtId="4">
    <nc r="U361">
      <v>157834.91</v>
    </nc>
  </rcc>
  <rcc rId="1313" sId="1" numFmtId="4">
    <nc r="W361">
      <v>116026.31</v>
    </nc>
  </rcc>
  <rcc rId="1314" sId="1" numFmtId="4">
    <nc r="X361">
      <v>39458.67</v>
    </nc>
  </rcc>
  <rcc rId="1315" sId="1" numFmtId="4">
    <nc r="AC361">
      <v>15785.897999999999</v>
    </nc>
  </rcc>
  <rcc rId="1316" sId="1" numFmtId="4">
    <nc r="AD361">
      <v>4026.39</v>
    </nc>
  </rcc>
  <rcc rId="1317" sId="1" numFmtId="4">
    <oc r="M358">
      <f>S358/AE358*100</f>
    </oc>
    <nc r="M358">
      <v>82.304182850000004</v>
    </nc>
  </rcc>
  <rcc rId="1318" sId="1">
    <nc r="R361" t="inlineStr">
      <is>
        <t>119 - Investiții în capacitatea instituțională și în eficiența administrațiilor și a serviciilor publice la nivel național, regional și local, în perspectiva realizării de reforme, a unei mai bune legiferări și a bunei guvernanțe</t>
      </is>
    </nc>
  </rcc>
  <rcc rId="1319" sId="1">
    <nc r="AH361" t="inlineStr">
      <is>
        <t>în implementare</t>
      </is>
    </nc>
  </rcc>
  <rcc rId="1320" sId="1">
    <nc r="AI361" t="inlineStr">
      <is>
        <t>n.a</t>
      </is>
    </nc>
  </rcc>
</revisions>
</file>

<file path=xl/revisions/revisionLog1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21" sId="1">
    <nc r="G362" t="inlineStr">
      <is>
        <t>Dezvoltarea parteneriatului dintre ONG-uri si administratie pentru promovarea modalitatilor durabile de
transport in interiorul localitatilor</t>
      </is>
    </nc>
  </rcc>
  <rcc rId="1322" sId="1">
    <nc r="H362" t="inlineStr">
      <is>
        <t>AGENTIA PTR.DEZVOLTARE REGIONALA A REGIUNII DE DEZVOLTARE SUD-EST</t>
      </is>
    </nc>
  </rcc>
  <rcc rId="1323" sId="1">
    <nc r="J362" t="inlineStr">
      <is>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is>
    </nc>
  </rcc>
  <rfmt sheetId="1" sqref="J362">
    <dxf>
      <alignment vertical="center"/>
    </dxf>
  </rfmt>
  <rfmt sheetId="1" sqref="J362">
    <dxf>
      <alignment horizontal="center"/>
    </dxf>
  </rfmt>
  <rfmt sheetId="1" sqref="J362">
    <dxf>
      <alignment horizontal="left"/>
    </dxf>
  </rfmt>
  <rcc rId="1324" sId="1" numFmtId="19">
    <nc r="K362">
      <v>43292</v>
    </nc>
  </rcc>
  <rcc rId="1325" sId="1" numFmtId="19">
    <nc r="L362">
      <v>43779</v>
    </nc>
  </rcc>
  <rcc rId="1326" sId="1" numFmtId="4">
    <oc r="M362">
      <f>S362/AE362*100</f>
    </oc>
    <nc r="M362">
      <v>82.3041865</v>
    </nc>
  </rcc>
  <rcc rId="1327" sId="1">
    <nc r="I362" t="inlineStr">
      <is>
        <t>ASOCIAȚIA ORGANIZAȚIA PENTRU
PROMOVAREA TRANSPORTULUI
ALTERNATIV ÎN ROMÂNIA</t>
      </is>
    </nc>
  </rcc>
  <rcc rId="1328" sId="1">
    <nc r="N362" t="inlineStr">
      <is>
        <t>Proiect cu acoperire națională</t>
      </is>
    </nc>
  </rcc>
  <rcc rId="1329" sId="1" xfDxf="1" dxf="1">
    <nc r="Q362" t="inlineStr">
      <is>
        <t>ONG</t>
      </is>
    </nc>
    <ndxf>
      <font>
        <sz val="12"/>
      </font>
      <alignment horizontal="center" vertical="center" wrapText="1"/>
      <border outline="0">
        <left style="thin">
          <color indexed="64"/>
        </left>
        <right style="thin">
          <color indexed="64"/>
        </right>
        <top style="thin">
          <color indexed="64"/>
        </top>
        <bottom style="thin">
          <color indexed="64"/>
        </bottom>
      </border>
    </ndxf>
  </rcc>
  <rcc rId="1330" sId="1" xfDxf="1" dxf="1">
    <nc r="R362" t="inlineStr">
      <is>
        <t>119 - Investiții în capacitatea instituțională și în eficiența administrațiilor și a serviciilor publice la nivel național, regional și local, în perspectiva realizării de reforme, a unei mai bune legiferări și a bunei guvernanțe</t>
      </is>
    </nc>
    <ndxf>
      <font>
        <sz val="12"/>
        <color auto="1"/>
      </font>
      <alignment horizontal="center" vertical="center" wrapText="1"/>
      <border outline="0">
        <left style="thin">
          <color indexed="64"/>
        </left>
        <right style="thin">
          <color indexed="64"/>
        </right>
        <top style="thin">
          <color indexed="64"/>
        </top>
        <bottom style="thin">
          <color indexed="64"/>
        </bottom>
      </border>
    </ndxf>
  </rcc>
  <rcc rId="1331" sId="1">
    <nc r="O362" t="inlineStr">
      <is>
        <t>Brăila</t>
      </is>
    </nc>
  </rcc>
  <rcc rId="1332" sId="1">
    <nc r="P362" t="inlineStr">
      <is>
        <t>Brăila</t>
      </is>
    </nc>
  </rcc>
</revisions>
</file>

<file path=xl/revisions/revisionLog1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33" sId="1" numFmtId="4">
    <nc r="T362">
      <v>645563.62</v>
    </nc>
  </rcc>
  <rcc rId="1334" sId="1" numFmtId="4">
    <nc r="U362">
      <v>154973.73000000001</v>
    </nc>
  </rcc>
  <rcc rId="1335" sId="1" numFmtId="4">
    <nc r="W362">
      <v>113922.98</v>
    </nc>
  </rcc>
  <rcc rId="1336" sId="1" numFmtId="4">
    <nc r="X362">
      <v>38743.4</v>
    </nc>
  </rcc>
  <rcc rId="1337" sId="1" numFmtId="4">
    <nc r="AC362">
      <v>15499.741</v>
    </nc>
  </rcc>
  <rcc rId="1338" sId="1" numFmtId="4">
    <nc r="AD362">
      <v>3953.4292999999998</v>
    </nc>
  </rcc>
  <rcc rId="1339" sId="1">
    <nc r="AH362" t="inlineStr">
      <is>
        <t>în implementare</t>
      </is>
    </nc>
  </rcc>
  <rcc rId="1340" sId="1">
    <nc r="AI362" t="inlineStr">
      <is>
        <t>n.a</t>
      </is>
    </nc>
  </rcc>
  <rcv guid="{EA64E7D7-BA48-4965-B650-778AE412FE0C}" action="delete"/>
  <rdn rId="0" localSheetId="1" customView="1" name="Z_EA64E7D7_BA48_4965_B650_778AE412FE0C_.wvu.PrintArea" hidden="1" oldHidden="1">
    <formula>Sheet1!$A$1:$AL$402</formula>
    <oldFormula>Sheet1!$A$1:$AL$402</oldFormula>
  </rdn>
  <rdn rId="0" localSheetId="1" customView="1" name="Z_EA64E7D7_BA48_4965_B650_778AE412FE0C_.wvu.FilterData" hidden="1" oldHidden="1">
    <formula>Sheet1!$A$6:$DG$374</formula>
    <oldFormula>Sheet1!$A$6:$DG$374</oldFormula>
  </rdn>
  <rcv guid="{EA64E7D7-BA48-4965-B650-778AE412FE0C}" action="add"/>
</revisions>
</file>

<file path=xl/revisions/revisionLog1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43" sId="1">
    <nc r="AI358" t="inlineStr">
      <is>
        <t>n.a</t>
      </is>
    </nc>
  </rcc>
  <rcc rId="1344" sId="1">
    <nc r="AI357" t="inlineStr">
      <is>
        <t>n.a</t>
      </is>
    </nc>
  </rcc>
</revisions>
</file>

<file path=xl/revisions/revisionLog1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C1B4D6D-D666-48DD-AB17-E00791B6F0B6}" action="delete"/>
  <rdn rId="0" localSheetId="1" customView="1" name="Z_7C1B4D6D_D666_48DD_AB17_E00791B6F0B6_.wvu.PrintArea" hidden="1" oldHidden="1">
    <formula>Sheet1!$A$1:$AL$402</formula>
    <oldFormula>Sheet1!$A$1:$AL$402</oldFormula>
  </rdn>
  <rdn rId="0" localSheetId="1" customView="1" name="Z_7C1B4D6D_D666_48DD_AB17_E00791B6F0B6_.wvu.FilterData" hidden="1" oldHidden="1">
    <formula>Sheet1!$A$6:$DG$374</formula>
    <oldFormula>Sheet1!$A$6:$DG$374</oldFormula>
  </rdn>
  <rcv guid="{7C1B4D6D-D666-48DD-AB17-E00791B6F0B6}" action="add"/>
</revisions>
</file>

<file path=xl/revisions/revisionLog1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5" start="0" length="0">
    <dxf>
      <fill>
        <patternFill>
          <bgColor theme="9" tint="0.59999389629810485"/>
        </patternFill>
      </fill>
      <border outline="0">
        <left style="medium">
          <color indexed="64"/>
        </left>
      </border>
    </dxf>
  </rfmt>
  <rfmt sheetId="1" sqref="C15" start="0" length="0">
    <dxf>
      <font>
        <sz val="12"/>
        <color auto="1"/>
      </font>
      <fill>
        <patternFill>
          <bgColor theme="9" tint="0.59999389629810485"/>
        </patternFill>
      </fill>
      <border outline="0">
        <left style="medium">
          <color indexed="64"/>
        </left>
      </border>
    </dxf>
  </rfmt>
  <rfmt sheetId="1" sqref="D15" start="0" length="0">
    <dxf>
      <fill>
        <patternFill>
          <bgColor theme="9" tint="0.59999389629810485"/>
        </patternFill>
      </fill>
      <border outline="0">
        <left style="medium">
          <color indexed="64"/>
        </left>
      </border>
    </dxf>
  </rfmt>
  <rfmt sheetId="1" sqref="E15" start="0" length="0">
    <dxf>
      <border outline="0">
        <left style="medium">
          <color indexed="64"/>
        </left>
      </border>
    </dxf>
  </rfmt>
  <rfmt sheetId="1" sqref="F15" start="0" length="0">
    <dxf>
      <fill>
        <patternFill>
          <bgColor theme="9" tint="0.59999389629810485"/>
        </patternFill>
      </fill>
      <border outline="0">
        <left style="medium">
          <color indexed="64"/>
        </left>
      </border>
    </dxf>
  </rfmt>
  <rfmt sheetId="1" sqref="B20" start="0" length="0">
    <dxf>
      <fill>
        <patternFill>
          <bgColor theme="9" tint="0.59999389629810485"/>
        </patternFill>
      </fill>
      <border outline="0">
        <left style="medium">
          <color indexed="64"/>
        </left>
      </border>
    </dxf>
  </rfmt>
  <rfmt sheetId="1" sqref="C20" start="0" length="0">
    <dxf>
      <font>
        <sz val="12"/>
        <color auto="1"/>
      </font>
      <fill>
        <patternFill>
          <bgColor theme="9" tint="0.59999389629810485"/>
        </patternFill>
      </fill>
      <border outline="0">
        <left style="medium">
          <color indexed="64"/>
        </left>
      </border>
    </dxf>
  </rfmt>
  <rfmt sheetId="1" sqref="D20" start="0" length="0">
    <dxf>
      <fill>
        <patternFill>
          <bgColor theme="9" tint="0.59999389629810485"/>
        </patternFill>
      </fill>
      <border outline="0">
        <left style="medium">
          <color indexed="64"/>
        </left>
      </border>
    </dxf>
  </rfmt>
  <rfmt sheetId="1" sqref="E20" start="0" length="0">
    <dxf>
      <border outline="0">
        <left style="medium">
          <color indexed="64"/>
        </left>
      </border>
    </dxf>
  </rfmt>
  <rfmt sheetId="1" sqref="F20" start="0" length="0">
    <dxf>
      <fill>
        <patternFill>
          <bgColor theme="9" tint="0.59999389629810485"/>
        </patternFill>
      </fill>
      <border outline="0">
        <left style="medium">
          <color indexed="64"/>
        </left>
      </border>
    </dxf>
  </rfmt>
  <rfmt sheetId="1" sqref="A15" start="0" length="0">
    <dxf>
      <border>
        <left style="thin">
          <color indexed="64"/>
        </left>
      </border>
    </dxf>
  </rfmt>
  <rfmt sheetId="1" sqref="F15" start="0" length="0">
    <dxf>
      <border>
        <right style="thin">
          <color indexed="64"/>
        </right>
      </border>
    </dxf>
  </rfmt>
  <rfmt sheetId="1" sqref="A15:F15">
    <dxf>
      <border>
        <top style="thin">
          <color indexed="64"/>
        </top>
        <bottom style="thin">
          <color indexed="64"/>
        </bottom>
        <horizontal style="thin">
          <color indexed="64"/>
        </horizontal>
      </border>
    </dxf>
  </rfmt>
  <rfmt sheetId="1" sqref="A20" start="0" length="0">
    <dxf>
      <border>
        <left style="thin">
          <color indexed="64"/>
        </left>
      </border>
    </dxf>
  </rfmt>
  <rfmt sheetId="1" sqref="F20" start="0" length="0">
    <dxf>
      <border>
        <right style="thin">
          <color indexed="64"/>
        </right>
      </border>
    </dxf>
  </rfmt>
  <rfmt sheetId="1" sqref="A20:F20">
    <dxf>
      <border>
        <top style="thin">
          <color indexed="64"/>
        </top>
        <bottom style="thin">
          <color indexed="64"/>
        </bottom>
        <horizontal style="thin">
          <color indexed="64"/>
        </horizontal>
      </border>
    </dxf>
  </rfmt>
  <rcc rId="1347" sId="1">
    <nc r="A18">
      <v>2</v>
    </nc>
  </rcc>
  <rcc rId="1348" sId="1" odxf="1" dxf="1">
    <nc r="B18">
      <v>119520</v>
    </nc>
    <ndxf>
      <font>
        <b val="0"/>
        <sz val="12"/>
        <color auto="1"/>
      </font>
    </ndxf>
  </rcc>
  <rcc rId="1349" sId="1" odxf="1" dxf="1">
    <nc r="C18">
      <v>465</v>
    </nc>
    <ndxf>
      <font>
        <b val="0"/>
        <sz val="12"/>
        <color auto="1"/>
      </font>
      <border outline="0">
        <left/>
      </border>
    </ndxf>
  </rcc>
  <rcc rId="1350" sId="1" odxf="1" dxf="1">
    <nc r="D18" t="inlineStr">
      <is>
        <t>DJ</t>
      </is>
    </nc>
    <ndxf>
      <border outline="0">
        <left/>
      </border>
    </ndxf>
  </rcc>
  <rfmt sheetId="1" sqref="A18" start="0" length="2147483647">
    <dxf>
      <font>
        <b val="0"/>
      </font>
    </dxf>
  </rfmt>
  <rcc rId="1351" sId="1" odxf="1" dxf="1">
    <oc r="F25" t="inlineStr">
      <is>
        <t>CP 6 less/2017</t>
      </is>
    </oc>
    <nc r="F25" t="inlineStr">
      <is>
        <t>CP6 less /2017</t>
      </is>
    </nc>
    <odxf>
      <font>
        <b val="0"/>
        <sz val="12"/>
      </font>
      <alignment horizontal="general"/>
    </odxf>
    <ndxf>
      <font>
        <b/>
        <sz val="12"/>
        <color auto="1"/>
      </font>
      <alignment horizontal="left"/>
    </ndxf>
  </rcc>
  <rfmt sheetId="1" sqref="F25" start="0" length="2147483647">
    <dxf>
      <font>
        <b val="0"/>
      </font>
    </dxf>
  </rfmt>
  <rcv guid="{7C1B4D6D-D666-48DD-AB17-E00791B6F0B6}" action="delete"/>
  <rdn rId="0" localSheetId="1" customView="1" name="Z_7C1B4D6D_D666_48DD_AB17_E00791B6F0B6_.wvu.PrintArea" hidden="1" oldHidden="1">
    <formula>Sheet1!$A$1:$AL$402</formula>
    <oldFormula>Sheet1!$A$1:$AL$402</oldFormula>
  </rdn>
  <rdn rId="0" localSheetId="1" customView="1" name="Z_7C1B4D6D_D666_48DD_AB17_E00791B6F0B6_.wvu.FilterData" hidden="1" oldHidden="1">
    <formula>Sheet1!$A$6:$DG$374</formula>
    <oldFormula>Sheet1!$A$6:$DG$374</oldFormula>
  </rdn>
  <rcv guid="{7C1B4D6D-D666-48DD-AB17-E00791B6F0B6}" action="add"/>
</revisions>
</file>

<file path=xl/revisions/revisionLog1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342" start="0" length="0">
    <dxf>
      <font>
        <sz val="12"/>
        <color auto="1"/>
        <charset val="1"/>
      </font>
      <fill>
        <patternFill patternType="none">
          <bgColor indexed="65"/>
        </patternFill>
      </fill>
      <alignment horizontal="left"/>
    </dxf>
  </rfmt>
  <rcv guid="{36624B2D-80F9-4F79-AC4A-B3547C36F23F}" action="delete"/>
  <rdn rId="0" localSheetId="1" customView="1" name="Z_36624B2D_80F9_4F79_AC4A_B3547C36F23F_.wvu.PrintArea" hidden="1" oldHidden="1">
    <formula>Sheet1!$A$1:$AL$402</formula>
    <oldFormula>Sheet1!$A$1:$AL$402</oldFormula>
  </rdn>
  <rdn rId="0" localSheetId="1" customView="1" name="Z_36624B2D_80F9_4F79_AC4A_B3547C36F23F_.wvu.FilterData" hidden="1" oldHidden="1">
    <formula>Sheet1!$A$6:$DG$374</formula>
    <oldFormula>Sheet1!$A$6:$DG$373</oldFormula>
  </rdn>
  <rcv guid="{36624B2D-80F9-4F79-AC4A-B3547C36F23F}"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25" sId="1">
    <oc r="F151" t="inlineStr">
      <is>
        <t>CP1 less /2017</t>
      </is>
    </oc>
    <nc r="F151" t="inlineStr">
      <is>
        <t>CP6 less /2017</t>
      </is>
    </nc>
  </rcc>
</revisions>
</file>

<file path=xl/revisions/revisionLog1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6624B2D-80F9-4F79-AC4A-B3547C36F23F}" action="delete"/>
  <rdn rId="0" localSheetId="1" customView="1" name="Z_36624B2D_80F9_4F79_AC4A_B3547C36F23F_.wvu.PrintArea" hidden="1" oldHidden="1">
    <formula>Sheet1!$A$1:$AL$402</formula>
    <oldFormula>Sheet1!$A$1:$AL$402</oldFormula>
  </rdn>
  <rdn rId="0" localSheetId="1" customView="1" name="Z_36624B2D_80F9_4F79_AC4A_B3547C36F23F_.wvu.FilterData" hidden="1" oldHidden="1">
    <formula>Sheet1!$A$6:$DG$374</formula>
    <oldFormula>Sheet1!$A$6:$DG$374</oldFormula>
  </rdn>
  <rcv guid="{36624B2D-80F9-4F79-AC4A-B3547C36F23F}" action="add"/>
</revisions>
</file>

<file path=xl/revisions/revisionLog1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58" sId="1" numFmtId="19">
    <oc r="AL3">
      <v>43287</v>
    </oc>
    <nc r="AL3">
      <v>43294</v>
    </nc>
  </rcc>
  <rcv guid="{36624B2D-80F9-4F79-AC4A-B3547C36F23F}" action="delete"/>
  <rdn rId="0" localSheetId="1" customView="1" name="Z_36624B2D_80F9_4F79_AC4A_B3547C36F23F_.wvu.PrintArea" hidden="1" oldHidden="1">
    <formula>Sheet1!$A$1:$AL$402</formula>
    <oldFormula>Sheet1!$A$1:$AL$402</oldFormula>
  </rdn>
  <rdn rId="0" localSheetId="1" customView="1" name="Z_36624B2D_80F9_4F79_AC4A_B3547C36F23F_.wvu.FilterData" hidden="1" oldHidden="1">
    <formula>Sheet1!$A$6:$DG$374</formula>
    <oldFormula>Sheet1!$A$6:$DG$374</oldFormula>
  </rdn>
  <rcv guid="{36624B2D-80F9-4F79-AC4A-B3547C36F23F}" action="add"/>
</revisions>
</file>

<file path=xl/revisions/revisionLog1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6624B2D-80F9-4F79-AC4A-B3547C36F23F}" action="delete"/>
  <rdn rId="0" localSheetId="1" customView="1" name="Z_36624B2D_80F9_4F79_AC4A_B3547C36F23F_.wvu.PrintArea" hidden="1" oldHidden="1">
    <formula>Sheet1!$A$1:$AL$402</formula>
    <oldFormula>Sheet1!$A$1:$AL$402</oldFormula>
  </rdn>
  <rdn rId="0" localSheetId="1" customView="1" name="Z_36624B2D_80F9_4F79_AC4A_B3547C36F23F_.wvu.FilterData" hidden="1" oldHidden="1">
    <formula>Sheet1!$A$6:$DG$374</formula>
    <oldFormula>Sheet1!$A$6:$DG$374</oldFormula>
  </rdn>
  <rcv guid="{36624B2D-80F9-4F79-AC4A-B3547C36F23F}" action="add"/>
</revisions>
</file>

<file path=xl/revisions/revisionLog1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6624B2D-80F9-4F79-AC4A-B3547C36F23F}" action="delete"/>
  <rdn rId="0" localSheetId="1" customView="1" name="Z_36624B2D_80F9_4F79_AC4A_B3547C36F23F_.wvu.PrintArea" hidden="1" oldHidden="1">
    <formula>Sheet1!$A$1:$AL$402</formula>
    <oldFormula>Sheet1!$A$1:$AL$402</oldFormula>
  </rdn>
  <rdn rId="0" localSheetId="1" customView="1" name="Z_36624B2D_80F9_4F79_AC4A_B3547C36F23F_.wvu.FilterData" hidden="1" oldHidden="1">
    <formula>Sheet1!$A$6:$DG$374</formula>
    <oldFormula>Sheet1!$A$6:$DG$374</oldFormula>
  </rdn>
  <rcv guid="{36624B2D-80F9-4F79-AC4A-B3547C36F23F}" action="add"/>
</revisions>
</file>

<file path=xl/revisions/revisionLog1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6624B2D-80F9-4F79-AC4A-B3547C36F23F}" action="delete"/>
  <rdn rId="0" localSheetId="1" customView="1" name="Z_36624B2D_80F9_4F79_AC4A_B3547C36F23F_.wvu.PrintArea" hidden="1" oldHidden="1">
    <formula>Sheet1!$A$1:$AL$402</formula>
    <oldFormula>Sheet1!$A$1:$AL$402</oldFormula>
  </rdn>
  <rdn rId="0" localSheetId="1" customView="1" name="Z_36624B2D_80F9_4F79_AC4A_B3547C36F23F_.wvu.FilterData" hidden="1" oldHidden="1">
    <formula>Sheet1!$A$6:$DG$374</formula>
    <oldFormula>Sheet1!$A$6:$DG$374</oldFormula>
  </rdn>
  <rcv guid="{36624B2D-80F9-4F79-AC4A-B3547C36F23F}" action="add"/>
</revisions>
</file>

<file path=xl/revisions/revisionLog1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67" sId="1" numFmtId="19">
    <oc r="L11">
      <v>43722</v>
    </oc>
    <nc r="L11">
      <v>43752</v>
    </nc>
  </rcc>
  <rcv guid="{65C35D6D-934F-4431-BA92-90255FC17BA4}" action="delete"/>
  <rdn rId="0" localSheetId="1" customView="1" name="Z_65C35D6D_934F_4431_BA92_90255FC17BA4_.wvu.PrintArea" hidden="1" oldHidden="1">
    <formula>Sheet1!$A$1:$AL$402</formula>
    <oldFormula>Sheet1!$A$1:$AL$402</oldFormula>
  </rdn>
  <rdn rId="0" localSheetId="1" customView="1" name="Z_65C35D6D_934F_4431_BA92_90255FC17BA4_.wvu.FilterData" hidden="1" oldHidden="1">
    <formula>Sheet1!$A$1:$AL$374</formula>
    <oldFormula>Sheet1!$A$1:$AL$374</oldFormula>
  </rdn>
  <rcv guid="{65C35D6D-934F-4431-BA92-90255FC17BA4}" action="add"/>
</revisions>
</file>

<file path=xl/revisions/revisionLog1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70" sId="1" numFmtId="19">
    <oc r="L107">
      <v>43759</v>
    </oc>
    <nc r="L107">
      <v>43667</v>
    </nc>
  </rcc>
</revisions>
</file>

<file path=xl/revisions/revisionLog1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71" sId="1" numFmtId="4">
    <oc r="T18">
      <v>231962.98</v>
    </oc>
    <nc r="T18">
      <v>231962.93</v>
    </nc>
  </rcc>
  <rcc rId="1372" sId="1" numFmtId="4">
    <oc r="W18">
      <v>35476.620000000003</v>
    </oc>
    <nc r="W18">
      <v>35476.67</v>
    </nc>
  </rcc>
</revisions>
</file>

<file path=xl/revisions/revisionLog1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1" sqref="T224" start="0" length="0">
    <dxf>
      <font>
        <sz val="11"/>
        <color theme="1"/>
        <name val="Calibri"/>
        <family val="2"/>
        <charset val="238"/>
        <scheme val="minor"/>
      </font>
      <numFmt numFmtId="0" formatCode="General"/>
      <fill>
        <patternFill patternType="none">
          <bgColor indexed="65"/>
        </patternFill>
      </fill>
      <alignment horizontal="general" vertical="bottom" wrapText="0"/>
      <border outline="0">
        <left/>
        <right/>
        <top/>
        <bottom/>
      </border>
    </dxf>
  </rfmt>
  <rfmt sheetId="1" sqref="T224" start="0" length="0">
    <dxf>
      <numFmt numFmtId="4" formatCode="#,##0.00"/>
    </dxf>
  </rfmt>
  <rfmt sheetId="1" xfDxf="1" sqref="T224" start="0" length="0">
    <dxf>
      <font>
        <sz val="10"/>
      </font>
      <numFmt numFmtId="4" formatCode="#,##0.00"/>
      <alignment wrapText="1"/>
    </dxf>
  </rfmt>
  <rcc rId="1373" sId="1" odxf="1" s="1" dxf="1" numFmtId="4">
    <oc r="T224">
      <v>508342.5</v>
    </oc>
    <nc r="T224">
      <v>360234.51</v>
    </nc>
    <ndxf>
      <font>
        <sz val="12"/>
        <color auto="1"/>
        <name val="Calibri"/>
        <family val="2"/>
        <charset val="238"/>
        <scheme val="minor"/>
      </font>
      <numFmt numFmtId="165" formatCode="#,##0.00_ ;\-#,##0.00\ "/>
      <alignment horizontal="right" vertical="center"/>
      <border outline="0">
        <left style="thin">
          <color indexed="64"/>
        </left>
        <right style="thin">
          <color indexed="64"/>
        </right>
        <top style="thin">
          <color indexed="64"/>
        </top>
        <bottom style="thin">
          <color indexed="64"/>
        </bottom>
      </border>
    </ndxf>
  </rcc>
  <rfmt sheetId="1" s="1" sqref="W224" start="0" length="0">
    <dxf>
      <font>
        <sz val="11"/>
        <color theme="1"/>
        <name val="Calibri"/>
        <family val="2"/>
        <charset val="238"/>
        <scheme val="minor"/>
      </font>
      <numFmt numFmtId="0" formatCode="General"/>
      <fill>
        <patternFill patternType="none">
          <bgColor indexed="65"/>
        </patternFill>
      </fill>
      <alignment horizontal="general" vertical="bottom" wrapText="0"/>
      <border outline="0">
        <left/>
        <right/>
        <top/>
        <bottom/>
      </border>
    </dxf>
  </rfmt>
  <rfmt sheetId="1" sqref="W224" start="0" length="0">
    <dxf>
      <numFmt numFmtId="4" formatCode="#,##0.00"/>
    </dxf>
  </rfmt>
  <rfmt sheetId="1" xfDxf="1" sqref="W224" start="0" length="0">
    <dxf>
      <font>
        <sz val="10"/>
      </font>
      <numFmt numFmtId="4" formatCode="#,##0.00"/>
      <alignment wrapText="1"/>
    </dxf>
  </rfmt>
  <rcc rId="1374" sId="1" odxf="1" s="1" dxf="1" numFmtId="4">
    <oc r="W224">
      <v>77746.5</v>
    </oc>
    <nc r="W224">
      <v>55094.69</v>
    </nc>
    <ndxf>
      <font>
        <sz val="12"/>
        <color auto="1"/>
        <name val="Calibri"/>
        <family val="2"/>
        <charset val="238"/>
        <scheme val="minor"/>
      </font>
      <alignment horizontal="right" vertical="center"/>
      <border outline="0">
        <left style="thin">
          <color indexed="64"/>
        </left>
        <right style="thin">
          <color indexed="64"/>
        </right>
        <top style="thin">
          <color indexed="64"/>
        </top>
        <bottom style="thin">
          <color indexed="64"/>
        </bottom>
      </border>
    </ndxf>
  </rcc>
  <rfmt sheetId="1" s="1" sqref="Z224" start="0" length="0">
    <dxf>
      <font>
        <sz val="11"/>
        <color theme="1"/>
        <name val="Calibri"/>
        <family val="2"/>
        <charset val="238"/>
        <scheme val="minor"/>
      </font>
      <numFmt numFmtId="0" formatCode="General"/>
      <fill>
        <patternFill patternType="none">
          <bgColor indexed="65"/>
        </patternFill>
      </fill>
      <alignment horizontal="general" vertical="bottom" wrapText="0"/>
      <border outline="0">
        <left/>
        <right/>
        <top/>
        <bottom/>
      </border>
    </dxf>
  </rfmt>
  <rfmt sheetId="1" sqref="Z224" start="0" length="0">
    <dxf>
      <numFmt numFmtId="4" formatCode="#,##0.00"/>
    </dxf>
  </rfmt>
  <rfmt sheetId="1" xfDxf="1" sqref="Z224" start="0" length="0">
    <dxf>
      <font>
        <sz val="10"/>
      </font>
      <numFmt numFmtId="4" formatCode="#,##0.00"/>
      <alignment wrapText="1"/>
      <border outline="0">
        <left style="thick">
          <color indexed="64"/>
        </left>
        <right style="thick">
          <color indexed="64"/>
        </right>
        <top style="thick">
          <color indexed="64"/>
        </top>
        <bottom style="thick">
          <color indexed="64"/>
        </bottom>
      </border>
    </dxf>
  </rfmt>
  <rcc rId="1375" sId="1" odxf="1" s="1" dxf="1" numFmtId="4">
    <oc r="Z224">
      <v>11961</v>
    </oc>
    <nc r="Z224">
      <v>8476.11</v>
    </nc>
    <ndxf>
      <font>
        <sz val="12"/>
        <color auto="1"/>
        <name val="Calibri"/>
        <family val="2"/>
        <charset val="238"/>
        <scheme val="minor"/>
      </font>
      <numFmt numFmtId="165" formatCode="#,##0.00_ ;\-#,##0.00\ "/>
      <alignment horizontal="right" vertical="center"/>
      <border outline="0">
        <left style="thin">
          <color indexed="64"/>
        </left>
        <right style="thin">
          <color indexed="64"/>
        </right>
        <top style="thin">
          <color indexed="64"/>
        </top>
        <bottom style="thin">
          <color indexed="64"/>
        </bottom>
      </border>
    </ndxf>
  </rcc>
  <rcv guid="{9980B309-0131-4577-BF29-212714399FDF}" action="delete"/>
  <rdn rId="0" localSheetId="1" customView="1" name="Z_9980B309_0131_4577_BF29_212714399FDF_.wvu.PrintArea" hidden="1" oldHidden="1">
    <formula>Sheet1!$A$1:$AL$402</formula>
    <oldFormula>Sheet1!$A$1:$AL$402</oldFormula>
  </rdn>
  <rdn rId="0" localSheetId="1" customView="1" name="Z_9980B309_0131_4577_BF29_212714399FDF_.wvu.FilterData" hidden="1" oldHidden="1">
    <formula>Sheet1!$A$1:$AL$374</formula>
    <oldFormula>Sheet1!$A$6:$AL$402</oldFormula>
  </rdn>
  <rcv guid="{9980B309-0131-4577-BF29-212714399FDF}" action="add"/>
</revisions>
</file>

<file path=xl/revisions/revisionLog1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25" start="0" length="0">
    <dxf>
      <font>
        <sz val="12"/>
        <color auto="1"/>
        <name val="Calibri"/>
        <family val="2"/>
        <charset val="238"/>
        <scheme val="minor"/>
      </font>
    </dxf>
  </rfmt>
  <rfmt sheetId="1" sqref="B225" start="0" length="0">
    <dxf>
      <font>
        <sz val="12"/>
        <color auto="1"/>
        <name val="Calibri"/>
        <family val="2"/>
        <charset val="238"/>
        <scheme val="minor"/>
      </font>
    </dxf>
  </rfmt>
  <rfmt sheetId="1" sqref="C225" start="0" length="0">
    <dxf>
      <font>
        <b/>
        <sz val="12"/>
        <color auto="1"/>
        <name val="Calibri"/>
        <family val="2"/>
        <charset val="238"/>
        <scheme val="minor"/>
      </font>
    </dxf>
  </rfmt>
  <rfmt sheetId="1" sqref="D225" start="0" length="0">
    <dxf>
      <font>
        <sz val="12"/>
        <color auto="1"/>
        <name val="Calibri"/>
        <family val="2"/>
        <charset val="238"/>
        <scheme val="minor"/>
      </font>
    </dxf>
  </rfmt>
  <rfmt sheetId="1" sqref="G225" start="0" length="0">
    <dxf>
      <font>
        <sz val="12"/>
        <color auto="1"/>
        <name val="Calibri"/>
        <family val="2"/>
        <charset val="238"/>
        <scheme val="minor"/>
      </font>
    </dxf>
  </rfmt>
  <rfmt sheetId="1" sqref="I225" start="0" length="0">
    <dxf>
      <font>
        <sz val="12"/>
        <color auto="1"/>
        <name val="Calibri"/>
        <family val="2"/>
        <charset val="238"/>
        <scheme val="minor"/>
      </font>
    </dxf>
  </rfmt>
  <rfmt sheetId="1" sqref="J225" start="0" length="0">
    <dxf>
      <font>
        <sz val="12"/>
        <color auto="1"/>
        <name val="Calibri"/>
        <family val="2"/>
        <charset val="238"/>
        <scheme val="minor"/>
      </font>
      <alignment horizontal="justify" vertical="top"/>
    </dxf>
  </rfmt>
  <rfmt sheetId="1" sqref="L225" start="0" length="0">
    <dxf>
      <font>
        <sz val="12"/>
        <color auto="1"/>
        <name val="Calibri"/>
        <family val="2"/>
        <charset val="238"/>
        <scheme val="minor"/>
      </font>
      <numFmt numFmtId="19" formatCode="dd/mm/yyyy"/>
    </dxf>
  </rfmt>
  <rfmt sheetId="1" sqref="M225" start="0" length="0">
    <dxf>
      <font>
        <sz val="12"/>
        <color auto="1"/>
        <name val="Calibri"/>
        <family val="2"/>
        <charset val="238"/>
        <scheme val="minor"/>
      </font>
    </dxf>
  </rfmt>
  <rfmt sheetId="1" sqref="Q225" start="0" length="0">
    <dxf>
      <font>
        <sz val="12"/>
        <color theme="1"/>
        <name val="Calibri"/>
        <family val="2"/>
        <charset val="238"/>
        <scheme val="minor"/>
      </font>
    </dxf>
  </rfmt>
  <rfmt sheetId="1" s="1" sqref="S225" start="0" length="0">
    <dxf/>
  </rfmt>
  <rfmt sheetId="1" s="1" sqref="T225"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U225"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225" start="0" length="0">
    <dxf>
      <numFmt numFmtId="4" formatCode="#,##0.00"/>
    </dxf>
  </rfmt>
  <rfmt sheetId="1" s="1" sqref="W22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X225"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Y225" start="0" length="0">
    <dxf>
      <font>
        <sz val="12"/>
        <color auto="1"/>
        <name val="Calibri"/>
        <family val="2"/>
        <charset val="238"/>
        <scheme val="minor"/>
      </font>
    </dxf>
  </rfmt>
  <rfmt sheetId="1" s="1" sqref="Z225"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AA225"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1378" sId="1" odxf="1" dxf="1">
    <oc r="AB225">
      <f>AC225+AD225</f>
    </oc>
    <nc r="AB225">
      <f>AC225+AD225</f>
    </nc>
    <odxf/>
    <ndxf>
      <font>
        <sz val="12"/>
        <color auto="1"/>
      </font>
    </ndxf>
  </rcc>
  <rfmt sheetId="1" s="1" sqref="AC225"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225"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1379" sId="1" odxf="1" dxf="1">
    <oc r="AE225">
      <f>S225+V225+Y225+AB225</f>
    </oc>
    <nc r="AE225">
      <f>S225+V225+Y225+AB225</f>
    </nc>
    <odxf/>
    <ndxf>
      <font>
        <sz val="12"/>
        <color auto="1"/>
      </font>
    </ndxf>
  </rcc>
  <rfmt sheetId="1" s="1" sqref="AF225"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1380" sId="1" odxf="1" dxf="1">
    <oc r="AG225">
      <f>AE225+AF225</f>
    </oc>
    <nc r="AG225">
      <f>AE225+AF225</f>
    </nc>
    <odxf/>
    <ndxf>
      <font>
        <sz val="12"/>
        <color auto="1"/>
      </font>
    </ndxf>
  </rcc>
  <rfmt sheetId="1" sqref="AI225" start="0" length="0">
    <dxf>
      <font>
        <sz val="12"/>
        <color theme="1"/>
        <name val="Trebuchet MS"/>
        <family val="2"/>
        <charset val="238"/>
        <scheme val="none"/>
      </font>
      <numFmt numFmtId="19" formatCode="dd/mm/yyyy"/>
    </dxf>
  </rfmt>
  <rfmt sheetId="1" sqref="AL225" start="0" length="0">
    <dxf>
      <font>
        <sz val="12"/>
        <color theme="1"/>
        <name val="Calibri"/>
        <family val="2"/>
        <charset val="238"/>
        <scheme val="minor"/>
      </font>
    </dxf>
  </rfmt>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6624B2D-80F9-4F79-AC4A-B3547C36F23F}" action="delete"/>
  <rdn rId="0" localSheetId="1" customView="1" name="Z_36624B2D_80F9_4F79_AC4A_B3547C36F23F_.wvu.PrintArea" hidden="1" oldHidden="1">
    <formula>Sheet1!$A$1:$AL$434</formula>
    <oldFormula>Sheet1!$A$1:$AL$434</oldFormula>
  </rdn>
  <rdn rId="0" localSheetId="1" customView="1" name="Z_36624B2D_80F9_4F79_AC4A_B3547C36F23F_.wvu.FilterData" hidden="1" oldHidden="1">
    <formula>Sheet1!$A$1:$DG$406</formula>
    <oldFormula>Sheet1!$A$1:$DG$406</oldFormula>
  </rdn>
  <rcv guid="{36624B2D-80F9-4F79-AC4A-B3547C36F23F}" action="add"/>
</revisions>
</file>

<file path=xl/revisions/revisionLog1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51" start="0" length="0">
    <dxf>
      <alignment horizontal="left"/>
    </dxf>
  </rfmt>
  <rfmt sheetId="1" sqref="E51" start="0" length="0">
    <dxf>
      <font>
        <b val="0"/>
        <sz val="12"/>
        <color auto="1"/>
      </font>
      <fill>
        <patternFill patternType="solid">
          <bgColor theme="0"/>
        </patternFill>
      </fill>
      <alignment horizontal="left"/>
    </dxf>
  </rfmt>
  <rcc rId="1381" sId="1">
    <nc r="A51">
      <v>3</v>
    </nc>
  </rcc>
  <rfmt sheetId="1" sqref="A43" start="0" length="0">
    <dxf/>
  </rfmt>
  <rcc rId="1382" sId="1">
    <nc r="B43">
      <v>119593</v>
    </nc>
  </rcc>
  <rcc rId="1383" sId="1" odxf="1" dxf="1">
    <nc r="C43">
      <v>467</v>
    </nc>
    <odxf/>
    <ndxf/>
  </rcc>
  <rcc rId="1384" sId="1" odxf="1" dxf="1">
    <nc r="D43" t="inlineStr">
      <is>
        <t>DJ</t>
      </is>
    </nc>
    <odxf/>
    <ndxf/>
  </rcc>
  <rcc rId="1385" sId="1" odxf="1" dxf="1">
    <nc r="E43" t="inlineStr">
      <is>
        <t>AP 2/11i  /2.1</t>
      </is>
    </nc>
    <odxf>
      <font>
        <b/>
        <sz val="12"/>
        <color auto="1"/>
      </font>
      <fill>
        <patternFill patternType="none">
          <bgColor indexed="65"/>
        </patternFill>
      </fill>
      <alignment horizontal="center"/>
    </odxf>
    <ndxf>
      <font>
        <b val="0"/>
        <sz val="12"/>
        <color auto="1"/>
      </font>
      <fill>
        <patternFill patternType="solid">
          <bgColor theme="0"/>
        </patternFill>
      </fill>
      <alignment horizontal="left"/>
    </ndxf>
  </rcc>
  <rcc rId="1386" sId="1" odxf="1" dxf="1">
    <nc r="F43" t="inlineStr">
      <is>
        <t>CP6 less /2017</t>
      </is>
    </nc>
    <odxf>
      <alignment horizontal="center"/>
    </odxf>
    <ndxf>
      <alignment horizontal="left"/>
    </ndxf>
  </rcc>
  <rcc rId="1387" sId="1" odxf="1" dxf="1">
    <nc r="G43" t="inlineStr">
      <is>
        <t>DISC-Dezvoltarea Integrată a Sistemului Calității</t>
      </is>
    </nc>
    <odxf/>
    <ndxf/>
  </rcc>
  <rfmt sheetId="1" sqref="H43" start="0" length="0">
    <dxf/>
  </rfmt>
  <rfmt sheetId="1" sqref="I43" start="0" length="0">
    <dxf/>
  </rfmt>
  <rfmt sheetId="1" sqref="J43" start="0" length="0">
    <dxf/>
  </rfmt>
  <rfmt sheetId="1" sqref="L43" start="0" length="0">
    <dxf/>
  </rfmt>
  <rfmt sheetId="1" sqref="M43" start="0" length="0">
    <dxf/>
  </rfmt>
  <rfmt sheetId="1" sqref="N43" start="0" length="0">
    <dxf/>
  </rfmt>
  <rcc rId="1388" sId="1" odxf="1" dxf="1">
    <oc r="O43" t="inlineStr">
      <is>
        <t>BOTOȘANI</t>
      </is>
    </oc>
    <nc r="O43"/>
    <odxf/>
    <ndxf/>
  </rcc>
  <rfmt sheetId="1" sqref="P43" start="0" length="0">
    <dxf/>
  </rfmt>
  <rfmt sheetId="1" sqref="Q43" start="0" length="0">
    <dxf/>
  </rfmt>
  <rfmt sheetId="1" sqref="R43" start="0" length="0">
    <dxf/>
  </rfmt>
  <rcc rId="1389" sId="1" odxf="1" dxf="1">
    <nc r="S43">
      <f>T43+U43</f>
    </nc>
    <odxf>
      <numFmt numFmtId="166" formatCode="#,##0.00_ ;\-#,##0.00\ "/>
    </odxf>
    <ndxf>
      <numFmt numFmtId="4" formatCode="#,##0.00"/>
    </ndxf>
  </rcc>
  <rcc rId="1390" sId="1" odxf="1" dxf="1">
    <nc r="V43">
      <f>W43+X43</f>
    </nc>
    <odxf>
      <numFmt numFmtId="166" formatCode="#,##0.00_ ;\-#,##0.00\ "/>
      <border outline="0">
        <bottom/>
      </border>
    </odxf>
    <ndxf>
      <numFmt numFmtId="4" formatCode="#,##0.00"/>
      <border outline="0">
        <bottom style="thin">
          <color indexed="64"/>
        </bottom>
      </border>
    </ndxf>
  </rcc>
  <rcc rId="1391" sId="1" odxf="1" dxf="1">
    <nc r="Y43">
      <f>Z43+AA43</f>
    </nc>
    <odxf>
      <border outline="0">
        <bottom/>
      </border>
    </odxf>
    <ndxf>
      <border outline="0">
        <bottom style="thin">
          <color indexed="64"/>
        </bottom>
      </border>
    </ndxf>
  </rcc>
  <rcc rId="1392" sId="1" odxf="1" dxf="1">
    <nc r="AB43">
      <f>AC43+AD43</f>
    </nc>
    <odxf>
      <font>
        <sz val="12"/>
        <color auto="1"/>
      </font>
    </odxf>
    <ndxf>
      <font>
        <sz val="12"/>
        <color auto="1"/>
      </font>
    </ndxf>
  </rcc>
  <rcc rId="1393" sId="1" odxf="1" dxf="1">
    <nc r="AE43">
      <f>S43+V43+Y43+AB43</f>
    </nc>
    <odxf>
      <font>
        <sz val="12"/>
        <color auto="1"/>
      </font>
    </odxf>
    <ndxf>
      <font>
        <sz val="12"/>
        <color auto="1"/>
      </font>
    </ndxf>
  </rcc>
  <rcc rId="1394" sId="1" odxf="1" dxf="1">
    <nc r="AG43">
      <f>AE43+AF43</f>
    </nc>
    <odxf>
      <font>
        <sz val="12"/>
        <color auto="1"/>
      </font>
    </odxf>
    <ndxf>
      <font>
        <sz val="12"/>
        <color auto="1"/>
      </font>
    </ndxf>
  </rcc>
  <rcc rId="1395" sId="1">
    <nc r="H43" t="inlineStr">
      <is>
        <t>Municipiul Botoșani</t>
      </is>
    </nc>
  </rcc>
  <rfmt sheetId="1" sqref="T43" start="0" length="0">
    <dxf>
      <numFmt numFmtId="4" formatCode="#,##0.00"/>
    </dxf>
  </rfmt>
  <rcc rId="1396" sId="1">
    <nc r="U43">
      <v>0</v>
    </nc>
  </rcc>
  <rfmt sheetId="1" sqref="W43" start="0" length="0">
    <dxf>
      <numFmt numFmtId="4" formatCode="#,##0.00"/>
    </dxf>
  </rfmt>
  <rcc rId="1397" sId="1">
    <nc r="X43">
      <v>0</v>
    </nc>
  </rcc>
  <rcc rId="1398" sId="1" numFmtId="4">
    <nc r="T43">
      <v>349239.24</v>
    </nc>
  </rcc>
  <rcc rId="1399" sId="1" numFmtId="4">
    <nc r="W43">
      <v>56939.5</v>
    </nc>
  </rcc>
  <rcc rId="1400" sId="1" numFmtId="4">
    <nc r="Z43">
      <v>4690.93</v>
    </nc>
  </rcc>
  <rcc rId="1401" sId="1" numFmtId="4">
    <nc r="AA43">
      <v>0</v>
    </nc>
  </rcc>
  <rcc rId="1402" sId="1" odxf="1" dxf="1" numFmtId="4">
    <nc r="AC43">
      <v>3598.44</v>
    </nc>
    <ndxf>
      <numFmt numFmtId="4" formatCode="#,##0.00"/>
    </ndxf>
  </rcc>
  <rcc rId="1403" sId="1">
    <nc r="AD43">
      <v>0</v>
    </nc>
  </rcc>
  <rcv guid="{EEA37434-2D22-478B-B49F-C3E8CD4AC2E1}" action="delete"/>
  <rdn rId="0" localSheetId="1" customView="1" name="Z_EEA37434_2D22_478B_B49F_C3E8CD4AC2E1_.wvu.PrintArea" hidden="1" oldHidden="1">
    <formula>Sheet1!$A$1:$AL$402</formula>
    <oldFormula>Sheet1!$A$1:$AL$402</oldFormula>
  </rdn>
  <rdn rId="0" localSheetId="1" customView="1" name="Z_EEA37434_2D22_478B_B49F_C3E8CD4AC2E1_.wvu.FilterData" hidden="1" oldHidden="1">
    <formula>Sheet1!$A$6:$DG$374</formula>
    <oldFormula>Sheet1!$A$6:$DG$374</oldFormula>
  </rdn>
  <rcv guid="{EEA37434-2D22-478B-B49F-C3E8CD4AC2E1}" action="add"/>
</revisions>
</file>

<file path=xl/revisions/revisionLog1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6624B2D-80F9-4F79-AC4A-B3547C36F23F}" action="delete"/>
  <rdn rId="0" localSheetId="1" customView="1" name="Z_36624B2D_80F9_4F79_AC4A_B3547C36F23F_.wvu.PrintArea" hidden="1" oldHidden="1">
    <formula>Sheet1!$A$1:$AL$402</formula>
    <oldFormula>Sheet1!$A$1:$AL$402</oldFormula>
  </rdn>
  <rdn rId="0" localSheetId="1" customView="1" name="Z_36624B2D_80F9_4F79_AC4A_B3547C36F23F_.wvu.FilterData" hidden="1" oldHidden="1">
    <formula>Sheet1!$A$6:$DG$374</formula>
    <oldFormula>Sheet1!$A$6:$DG$374</oldFormula>
  </rdn>
  <rcv guid="{36624B2D-80F9-4F79-AC4A-B3547C36F23F}" action="add"/>
</revisions>
</file>

<file path=xl/revisions/revisionLog1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C1B4D6D-D666-48DD-AB17-E00791B6F0B6}" action="delete"/>
  <rdn rId="0" localSheetId="1" customView="1" name="Z_7C1B4D6D_D666_48DD_AB17_E00791B6F0B6_.wvu.PrintArea" hidden="1" oldHidden="1">
    <formula>Sheet1!$A$1:$AL$402</formula>
    <oldFormula>Sheet1!$A$1:$AL$402</oldFormula>
  </rdn>
  <rdn rId="0" localSheetId="1" customView="1" name="Z_7C1B4D6D_D666_48DD_AB17_E00791B6F0B6_.wvu.FilterData" hidden="1" oldHidden="1">
    <formula>Sheet1!$A$6:$DG$374</formula>
    <oldFormula>Sheet1!$A$6:$DG$374</oldFormula>
  </rdn>
  <rcv guid="{7C1B4D6D-D666-48DD-AB17-E00791B6F0B6}" action="add"/>
</revisions>
</file>

<file path=xl/revisions/revisionLog1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6624B2D-80F9-4F79-AC4A-B3547C36F23F}" action="delete"/>
  <rdn rId="0" localSheetId="1" customView="1" name="Z_36624B2D_80F9_4F79_AC4A_B3547C36F23F_.wvu.PrintArea" hidden="1" oldHidden="1">
    <formula>Sheet1!$A$1:$AL$402</formula>
    <oldFormula>Sheet1!$A$1:$AL$402</oldFormula>
  </rdn>
  <rdn rId="0" localSheetId="1" customView="1" name="Z_36624B2D_80F9_4F79_AC4A_B3547C36F23F_.wvu.Cols" hidden="1" oldHidden="1">
    <formula>Sheet1!$B:$B,Sheet1!$G:$R</formula>
  </rdn>
  <rdn rId="0" localSheetId="1" customView="1" name="Z_36624B2D_80F9_4F79_AC4A_B3547C36F23F_.wvu.FilterData" hidden="1" oldHidden="1">
    <formula>Sheet1!$A$6:$DG$374</formula>
    <oldFormula>Sheet1!$A$6:$DG$374</oldFormula>
  </rdn>
  <rcv guid="{36624B2D-80F9-4F79-AC4A-B3547C36F23F}" action="add"/>
</revisions>
</file>

<file path=xl/revisions/revisionLog1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13" sId="1">
    <oc r="T47">
      <f>SUM(T44:T46)</f>
    </oc>
    <nc r="T47">
      <f>SUM(T43:T46)</f>
    </nc>
  </rcc>
  <rcc rId="1414" sId="1">
    <oc r="U47">
      <f>SUM(U44:U46)</f>
    </oc>
    <nc r="U47">
      <f>SUM(U43:U46)</f>
    </nc>
  </rcc>
  <rcc rId="1415" sId="1">
    <oc r="V47">
      <f>SUM(V44:V46)</f>
    </oc>
    <nc r="V47">
      <f>SUM(V43:V46)</f>
    </nc>
  </rcc>
  <rcc rId="1416" sId="1">
    <oc r="W47">
      <f>SUM(W44:W46)</f>
    </oc>
    <nc r="W47">
      <f>SUM(W43:W46)</f>
    </nc>
  </rcc>
  <rcc rId="1417" sId="1">
    <oc r="X47">
      <f>SUM(X44:X46)</f>
    </oc>
    <nc r="X47">
      <f>SUM(X43:X46)</f>
    </nc>
  </rcc>
  <rcc rId="1418" sId="1">
    <oc r="Y47">
      <f>SUM(Y44:Y46)</f>
    </oc>
    <nc r="Y47">
      <f>SUM(Y43:Y46)</f>
    </nc>
  </rcc>
  <rcc rId="1419" sId="1">
    <oc r="Z47">
      <f>SUM(Z44:Z46)</f>
    </oc>
    <nc r="Z47">
      <f>SUM(Z43:Z46)</f>
    </nc>
  </rcc>
  <rcc rId="1420" sId="1">
    <oc r="AA47">
      <f>SUM(AA44:AA46)</f>
    </oc>
    <nc r="AA47">
      <f>SUM(AA43:AA46)</f>
    </nc>
  </rcc>
  <rcc rId="1421" sId="1">
    <oc r="AB47">
      <f>SUM(AB44:AB46)</f>
    </oc>
    <nc r="AB47">
      <f>SUM(AB43:AB46)</f>
    </nc>
  </rcc>
  <rcc rId="1422" sId="1">
    <oc r="AC47">
      <f>SUM(AC44:AC46)</f>
    </oc>
    <nc r="AC47">
      <f>SUM(AC43:AC46)</f>
    </nc>
  </rcc>
  <rcc rId="1423" sId="1">
    <oc r="AD47">
      <f>SUM(AD44:AD46)</f>
    </oc>
    <nc r="AD47">
      <f>SUM(AD43:AD46)</f>
    </nc>
  </rcc>
  <rcc rId="1424" sId="1">
    <oc r="AE47">
      <f>SUM(AE44:AE46)</f>
    </oc>
    <nc r="AE47">
      <f>SUM(AE43:AE46)</f>
    </nc>
  </rcc>
  <rcc rId="1425" sId="1">
    <oc r="AF47">
      <f>SUM(AF44:AF46)</f>
    </oc>
    <nc r="AF47">
      <f>SUM(AF43:AF46)</f>
    </nc>
  </rcc>
  <rcc rId="1426" sId="1">
    <oc r="AG47">
      <f>SUM(AG44:AG46)</f>
    </oc>
    <nc r="AG47">
      <f>SUM(AG43:AG46)</f>
    </nc>
  </rcc>
  <rcc rId="1427" sId="1">
    <oc r="AH47">
      <f>SUM(AH44:AH46)</f>
    </oc>
    <nc r="AH47">
      <f>SUM(AH43:AH46)</f>
    </nc>
  </rcc>
  <rcc rId="1428" sId="1">
    <oc r="AI47">
      <f>SUM(AI44:AI46)</f>
    </oc>
    <nc r="AI47">
      <f>SUM(AI43:AI46)</f>
    </nc>
  </rcc>
  <rcc rId="1429" sId="1">
    <oc r="AJ47">
      <f>SUM(AJ44:AJ46)</f>
    </oc>
    <nc r="AJ47">
      <f>SUM(AJ43:AJ46)</f>
    </nc>
  </rcc>
  <rcc rId="1430" sId="1">
    <oc r="AK47">
      <f>SUM(AK44:AK46)</f>
    </oc>
    <nc r="AK47">
      <f>SUM(AK43:AK46)</f>
    </nc>
  </rcc>
  <rcv guid="{EEA37434-2D22-478B-B49F-C3E8CD4AC2E1}" action="delete"/>
  <rdn rId="0" localSheetId="1" customView="1" name="Z_EEA37434_2D22_478B_B49F_C3E8CD4AC2E1_.wvu.PrintArea" hidden="1" oldHidden="1">
    <formula>Sheet1!$A$1:$AL$402</formula>
    <oldFormula>Sheet1!$A$1:$AL$402</oldFormula>
  </rdn>
  <rdn rId="0" localSheetId="1" customView="1" name="Z_EEA37434_2D22_478B_B49F_C3E8CD4AC2E1_.wvu.FilterData" hidden="1" oldHidden="1">
    <formula>Sheet1!$A$6:$DG$374</formula>
    <oldFormula>Sheet1!$A$6:$DG$374</oldFormula>
  </rdn>
  <rcv guid="{EEA37434-2D22-478B-B49F-C3E8CD4AC2E1}" action="add"/>
</revisions>
</file>

<file path=xl/revisions/revisionLog1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33" sId="1">
    <nc r="I43" t="inlineStr">
      <is>
        <t>Asociația Română pentru Transparență</t>
      </is>
    </nc>
  </rcc>
  <rfmt sheetId="1" sqref="J43">
    <dxf>
      <alignment vertical="top"/>
    </dxf>
  </rfmt>
  <rfmt sheetId="1" sqref="J43">
    <dxf>
      <alignment horizontal="left"/>
    </dxf>
  </rfmt>
  <rfmt sheetId="1" sqref="J43">
    <dxf>
      <alignment horizontal="right"/>
    </dxf>
  </rfmt>
  <rfmt sheetId="1" sqref="J43">
    <dxf>
      <alignment horizontal="left"/>
    </dxf>
  </rfmt>
  <rfmt sheetId="1" sqref="J43">
    <dxf>
      <alignment vertical="center"/>
    </dxf>
  </rfmt>
  <rcc rId="1434" sId="1">
    <nc r="J43" t="inlineStr">
      <is>
        <t>Obiectiv general: Dezvoltarea unui Sistem de Management al Calitaþii si Performanþei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calitaþii si performanþei cu sistemul de control intern managerial, precum si recertificarea SR EN ISO 9001, în scopul optimizarii proceselor orientate catre beneficiari în concordanþa cu SCAP si al consolidarii capacitaþii instituþionale a UAT Municipiul Botosani
Obiectiv Specific 2.Implementarea unui sistem informatic inovativ de management al proceselor si documentelor la nivelul UAT Municipiul Botosani, în vederea dezvoltarii si consolidarii Sistemului de Management al Calitaþii si Performanþei, necesar cresterii calitaþii si a accesibilitaþii serviciilor publice.Obiectiv Specific 3.Îmbunataþirea cunostinþelor si abilitaþilor a 150 de persoane, personalul din cadrul UAT Municipiul Botosani privind implementarea, respectarea si actualizarea continua a standardelor de management al calitaþii, prin sesiunile de formare profesionala clasica si e-learning, acþiuni de networking si schimb de bune practici, în vederea sprijinirii masurilor si acþiunilor de OS2.1 si implicit de proiect pentru optimizarea proceselor orientate catre beneficiari</t>
      </is>
    </nc>
  </rcc>
  <rcc rId="1435" sId="1" numFmtId="19">
    <nc r="K43">
      <v>43296</v>
    </nc>
  </rcc>
  <rcc rId="1436" sId="1" odxf="1" dxf="1" numFmtId="19">
    <nc r="L43">
      <v>43419</v>
    </nc>
    <ndxf>
      <numFmt numFmtId="19" formatCode="m/d/yyyy"/>
    </ndxf>
  </rcc>
  <rcc rId="1437" sId="1">
    <nc r="M43">
      <v>85</v>
    </nc>
  </rcc>
  <rcc rId="1438" sId="1">
    <nc r="O43" t="inlineStr">
      <is>
        <t>Botoșani</t>
      </is>
    </nc>
  </rcc>
  <rcc rId="1439" sId="1">
    <nc r="P43" t="inlineStr">
      <is>
        <t>Botoșani</t>
      </is>
    </nc>
  </rcc>
  <rcc rId="1440" sId="1">
    <nc r="Q43" t="inlineStr">
      <is>
        <t>APL</t>
      </is>
    </nc>
  </rcc>
  <rcc rId="1441" sId="1" odxf="1" dxf="1">
    <nc r="R43" t="inlineStr">
      <is>
        <t>119 - Investiții în capacitatea instituțională și în eficiența administrațiilor și a serviciilor publice la nivel național, regional și local, în perspectiva realizării de reforme, a unei mai bune legiferări și a bunei guvernanțe</t>
      </is>
    </nc>
    <odxf>
      <font>
        <b/>
        <sz val="12"/>
        <color auto="1"/>
      </font>
      <fill>
        <patternFill patternType="none">
          <bgColor indexed="65"/>
        </patternFill>
      </fill>
      <alignment horizontal="center"/>
    </odxf>
    <ndxf>
      <font>
        <b val="0"/>
        <sz val="12"/>
        <color auto="1"/>
      </font>
      <fill>
        <patternFill patternType="solid">
          <bgColor theme="0"/>
        </patternFill>
      </fill>
      <alignment horizontal="left"/>
    </ndxf>
  </rcc>
</revisions>
</file>

<file path=xl/revisions/revisionLog1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42" sId="1">
    <nc r="A363">
      <v>131</v>
    </nc>
  </rcc>
  <rcc rId="1443" sId="1">
    <nc r="B363">
      <v>115895</v>
    </nc>
  </rcc>
  <rcc rId="1444" sId="1">
    <nc r="C363">
      <v>389</v>
    </nc>
  </rcc>
  <rcc rId="1445" sId="1">
    <nc r="D363" t="inlineStr">
      <is>
        <t>OD</t>
      </is>
    </nc>
  </rcc>
  <rcc rId="1446" sId="1" odxf="1" s="1" dxf="1">
    <nc r="E363" t="inlineStr">
      <is>
        <t>AP1/11i /1.1</t>
      </is>
    </nc>
    <ndxf>
      <fill>
        <patternFill patternType="solid">
          <bgColor theme="0"/>
        </patternFill>
      </fill>
    </ndxf>
  </rcc>
  <rcc rId="1447" sId="1" odxf="1" s="1" dxf="1">
    <nc r="F363" t="inlineStr">
      <is>
        <t>IP8/2017 (MySMIS:
POCA/129/1/1)</t>
      </is>
    </nc>
    <odxf>
      <font>
        <b val="0"/>
        <i val="0"/>
        <strike val="0"/>
        <condense val="0"/>
        <extend val="0"/>
        <outline val="0"/>
        <shadow val="0"/>
        <u val="none"/>
        <vertAlign val="baseline"/>
        <sz val="12"/>
        <color theme="1"/>
        <name val="Calibri"/>
        <family val="2"/>
        <charset val="238"/>
        <scheme val="minor"/>
      </font>
      <numFmt numFmtId="0" formatCode="General"/>
      <fill>
        <patternFill patternType="solid">
          <fgColor indexed="64"/>
          <bgColor rgb="FFFFFF0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1448" sId="1">
    <nc r="G363" t="inlineStr">
      <is>
        <t>Monumente istorice - planificare strategica si politici publice optimizate</t>
      </is>
    </nc>
  </rcc>
  <rcc rId="1449" sId="1">
    <nc r="H363" t="inlineStr">
      <is>
        <t>MINISTERUL CULTURII SI IDENTITATII NATIONALE</t>
      </is>
    </nc>
  </rcc>
  <rcc rId="1450" sId="1">
    <nc r="I363" t="inlineStr">
      <is>
        <t>INSTITUTUL NATIONAL AL PATRIMONIULUI/Direcþia Patrimoniu Imobil</t>
      </is>
    </nc>
  </rcc>
  <rcc rId="1451" sId="1">
    <nc r="J363" t="inlineStr">
      <is>
        <t xml:space="preserve">
Obiectivul general al proiectului:
Optimizarea si eficientizarea actului administrativ, legislativ si decizional în administraþia centrala si serviciile sale deconcentrate în domeniul patrimoniului cultural naþional
Obiectivele specifice ale proiectului:
1. Sistematizarea si simplificarea fondului legislativ activ din domeniul patrimoniului cultural naþional
2. Crearea cadrului strategic si operaþional pentru realizarea de politici bazate pe dovezi în domeniul patrimoniului imobil</t>
      </is>
    </nc>
  </rcc>
  <rcc rId="1452" sId="1" numFmtId="19">
    <nc r="K363">
      <v>43293</v>
    </nc>
  </rcc>
  <rcc rId="1453" sId="1" numFmtId="19">
    <nc r="L363">
      <v>44085</v>
    </nc>
  </rcc>
  <rcc rId="1454" sId="1">
    <nc r="N363" t="inlineStr">
      <is>
        <t>Proiect cu acoperire națională</t>
      </is>
    </nc>
  </rcc>
  <rcc rId="1455" sId="1">
    <nc r="O363" t="inlineStr">
      <is>
        <t>București</t>
      </is>
    </nc>
  </rcc>
  <rcc rId="1456" sId="1">
    <nc r="P363" t="inlineStr">
      <is>
        <t>București</t>
      </is>
    </nc>
  </rcc>
  <rcc rId="1457" sId="1">
    <nc r="Q363" t="inlineStr">
      <is>
        <t>APC</t>
      </is>
    </nc>
  </rcc>
  <rfmt sheetId="1" sqref="J363:R363">
    <dxf>
      <fill>
        <patternFill patternType="solid">
          <bgColor rgb="FFFF0000"/>
        </patternFill>
      </fill>
    </dxf>
  </rfmt>
  <rcc rId="1458" sId="1" odxf="1" dxf="1">
    <nc r="R363" t="inlineStr">
      <is>
        <t>119 - Investiții în capacitatea instituțională și în eficiența administrațiilor și a serviciilor publice la nivel național, regional și local, în perspectiva realizării de reforme, a unei mai bune legiferări și a bunei guvernanțe</t>
      </is>
    </nc>
    <odxf>
      <fill>
        <patternFill patternType="solid">
          <bgColor rgb="FFFF0000"/>
        </patternFill>
      </fill>
    </odxf>
    <ndxf>
      <fill>
        <patternFill patternType="none">
          <bgColor indexed="65"/>
        </patternFill>
      </fill>
    </ndxf>
  </rcc>
  <rcc rId="1459" sId="1" numFmtId="4">
    <nc r="T363">
      <v>2024997.5</v>
    </nc>
  </rcc>
  <rcc rId="1460" sId="1">
    <oc r="S363">
      <f>T363+U363</f>
    </oc>
    <nc r="S363">
      <f>T363+U363</f>
    </nc>
  </rcc>
  <rcc rId="1461" sId="1" numFmtId="4">
    <nc r="Z363">
      <v>357352.51</v>
    </nc>
  </rcc>
  <rcc rId="1462" sId="1" numFmtId="4">
    <nc r="AA363">
      <v>121529.99</v>
    </nc>
  </rcc>
  <rcc rId="1463" sId="1" numFmtId="4">
    <nc r="U363">
      <v>486120</v>
    </nc>
  </rcc>
  <rcc rId="1464" sId="1">
    <nc r="AH363" t="inlineStr">
      <is>
        <t>în implementare</t>
      </is>
    </nc>
  </rcc>
  <rcc rId="1465" sId="1" numFmtId="4">
    <nc r="AF363">
      <v>0</v>
    </nc>
  </rcc>
  <rcc rId="1466" sId="1">
    <nc r="AI363" t="inlineStr">
      <is>
        <t>n.a.</t>
      </is>
    </nc>
  </rcc>
  <rfmt sheetId="1" sqref="J363:Q363">
    <dxf>
      <fill>
        <patternFill patternType="none">
          <bgColor auto="1"/>
        </patternFill>
      </fill>
    </dxf>
  </rfmt>
  <rcv guid="{FE50EAC0-52A5-4C33-B973-65E93D03D3EA}" action="delete"/>
  <rdn rId="0" localSheetId="1" customView="1" name="Z_FE50EAC0_52A5_4C33_B973_65E93D03D3EA_.wvu.PrintArea" hidden="1" oldHidden="1">
    <formula>Sheet1!$A$1:$AL$402</formula>
    <oldFormula>Sheet1!$A$1:$AL$402</oldFormula>
  </rdn>
  <rdn rId="0" localSheetId="1" customView="1" name="Z_FE50EAC0_52A5_4C33_B973_65E93D03D3EA_.wvu.FilterData" hidden="1" oldHidden="1">
    <formula>Sheet1!$A$6:$DG$374</formula>
    <oldFormula>Sheet1!$A$6:$DG$228</oldFormula>
  </rdn>
  <rcv guid="{FE50EAC0-52A5-4C33-B973-65E93D03D3EA}" action="add"/>
</revisions>
</file>

<file path=xl/revisions/revisionLog1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C1B4D6D-D666-48DD-AB17-E00791B6F0B6}" action="delete"/>
  <rdn rId="0" localSheetId="1" customView="1" name="Z_7C1B4D6D_D666_48DD_AB17_E00791B6F0B6_.wvu.PrintArea" hidden="1" oldHidden="1">
    <formula>Sheet1!$A$1:$AL$402</formula>
    <oldFormula>Sheet1!$A$1:$AL$402</oldFormula>
  </rdn>
  <rdn rId="0" localSheetId="1" customView="1" name="Z_7C1B4D6D_D666_48DD_AB17_E00791B6F0B6_.wvu.FilterData" hidden="1" oldHidden="1">
    <formula>Sheet1!$A$6:$DG$374</formula>
    <oldFormula>Sheet1!$A$6:$DG$374</oldFormula>
  </rdn>
  <rcv guid="{7C1B4D6D-D666-48DD-AB17-E00791B6F0B6}" action="add"/>
</revisions>
</file>

<file path=xl/revisions/revisionLog1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71" sId="1">
    <nc r="A364">
      <v>132</v>
    </nc>
  </rcc>
  <rcc rId="1472" sId="1">
    <nc r="B364">
      <v>111830</v>
    </nc>
  </rcc>
  <rcc rId="1473" sId="1">
    <nc r="C364">
      <v>377</v>
    </nc>
  </rcc>
  <rcc rId="1474" sId="1">
    <nc r="D364" t="inlineStr">
      <is>
        <t>MP</t>
      </is>
    </nc>
  </rcc>
  <rcv guid="{7C1B4D6D-D666-48DD-AB17-E00791B6F0B6}" action="delete"/>
  <rdn rId="0" localSheetId="1" customView="1" name="Z_7C1B4D6D_D666_48DD_AB17_E00791B6F0B6_.wvu.PrintArea" hidden="1" oldHidden="1">
    <formula>Sheet1!$A$1:$AL$402</formula>
    <oldFormula>Sheet1!$A$1:$AL$402</oldFormula>
  </rdn>
  <rdn rId="0" localSheetId="1" customView="1" name="Z_7C1B4D6D_D666_48DD_AB17_E00791B6F0B6_.wvu.FilterData" hidden="1" oldHidden="1">
    <formula>Sheet1!$A$6:$DG$374</formula>
    <oldFormula>Sheet1!$A$6:$DG$374</oldFormula>
  </rdn>
  <rcv guid="{7C1B4D6D-D666-48DD-AB17-E00791B6F0B6}" action="add"/>
</revisions>
</file>

<file path=xl/revisions/revisionLog1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77" sId="1">
    <nc r="E364" t="inlineStr">
      <is>
        <t>AP2/22i /2.2</t>
      </is>
    </nc>
  </rcc>
  <rcc rId="1478" sId="1">
    <nc r="F364" t="inlineStr">
      <is>
        <t>CP3/2017 (MySMIS: POCA/113/2/3)</t>
      </is>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195" start="0" length="2147483647">
    <dxf>
      <font>
        <b val="0"/>
      </font>
    </dxf>
  </rfmt>
</revisions>
</file>

<file path=xl/revisions/revisionLog1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79" sId="1" odxf="1" s="1" dxf="1">
    <nc r="E351" t="inlineStr">
      <is>
        <t>AP1/11i /1.1</t>
      </is>
    </nc>
    <o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ill>
        <patternFill patternType="solid">
          <bgColor theme="0"/>
        </patternFill>
      </fill>
    </ndxf>
  </rcc>
</revisions>
</file>

<file path=xl/revisions/revisionLog1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364" start="0" length="0">
    <dxf>
      <font>
        <sz val="10"/>
        <color auto="1"/>
        <charset val="1"/>
      </font>
      <fill>
        <patternFill patternType="solid">
          <bgColor theme="0"/>
        </patternFill>
      </fill>
      <alignment horizontal="center"/>
    </dxf>
  </rfmt>
  <rfmt sheetId="1" s="1" sqref="E364" start="0" length="0">
    <dxf>
      <fill>
        <patternFill patternType="solid">
          <bgColor theme="0"/>
        </patternFill>
      </fill>
    </dxf>
  </rfmt>
  <rfmt sheetId="1" s="1" sqref="F364" start="0" length="0">
    <dxf/>
  </rfmt>
  <rcc rId="1480" sId="1">
    <nc r="G364" t="inlineStr">
      <is>
        <t>Servicii de consiliere juridică pentru victime ale unor abuzuri sau nereguli din administrație și justiție</t>
      </is>
    </nc>
  </rcc>
  <rcc rId="1481" sId="1" odxf="1" dxf="1">
    <nc r="H364" t="inlineStr">
      <is>
        <t>Asociația Romana pentru Transparenta</t>
      </is>
    </nc>
    <ndxf>
      <font>
        <sz val="12"/>
        <color auto="1"/>
        <charset val="1"/>
      </font>
      <fill>
        <patternFill patternType="none">
          <bgColor indexed="65"/>
        </patternFill>
      </fill>
      <alignment horizontal="left"/>
    </ndxf>
  </rcc>
  <rfmt sheetId="1" sqref="J364" start="0" length="0">
    <dxf/>
  </rfmt>
  <rfmt sheetId="1" sqref="K364" start="0" length="0">
    <dxf/>
  </rfmt>
  <rfmt sheetId="1" sqref="L364" start="0" length="0">
    <dxf/>
  </rfmt>
  <rcc rId="1482" sId="1">
    <oc r="M364">
      <f>S364/AE364*100</f>
    </oc>
    <nc r="M364">
      <f>S364/AE364*100</f>
    </nc>
  </rcc>
  <rcc rId="1483" sId="1">
    <oc r="S364">
      <f>T364+U364</f>
    </oc>
    <nc r="S364">
      <f>T364+U364</f>
    </nc>
  </rcc>
  <rcc rId="1484" sId="1">
    <oc r="V364">
      <f>W364+X364</f>
    </oc>
    <nc r="V364">
      <f>W364+X364</f>
    </nc>
  </rcc>
  <rcc rId="1485" sId="1">
    <oc r="Y364">
      <f>Z364+AA364</f>
    </oc>
    <nc r="Y364">
      <f>Z364+AA364</f>
    </nc>
  </rcc>
  <rcc rId="1486" sId="1">
    <oc r="AB364">
      <f>AC364+AD364</f>
    </oc>
    <nc r="AB364">
      <f>AC364+AD364</f>
    </nc>
  </rcc>
  <rcc rId="1487" sId="1">
    <oc r="AE364">
      <f>S364+V364+Y364+AB364</f>
    </oc>
    <nc r="AE364">
      <f>S364+V364+Y364+AB364</f>
    </nc>
  </rcc>
  <rcc rId="1488" sId="1">
    <oc r="AG364">
      <f>AE364+AF364</f>
    </oc>
    <nc r="AG364">
      <f>AE364+AF364</f>
    </nc>
  </rcc>
  <rfmt sheetId="1" sqref="AI364" start="0" length="0">
    <dxf/>
  </rfmt>
  <rcc rId="1489" sId="1">
    <nc r="I364" t="inlineStr">
      <is>
        <t>1.  UNIVERSITATEA "ALEXANDRU IOAN CUZA" din IASI/Rectorat, 
2. UNIVERSITATEA ,, LUCIAN BLAGA '' DIN SIBIU/rectorat,
3. UNIVERSITATEA BABES BOLYAI/RECTORAT,
 4. UNIVERSITATEA BUCURESTI,
5. UNIVERSITATEA DE VEST TIMISOARA,
6. UNIVERSITATEA DIN CRAIOVA</t>
      </is>
    </nc>
  </rcc>
</revisions>
</file>

<file path=xl/revisions/revisionLog1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90" sId="1" numFmtId="19">
    <nc r="K364">
      <v>43297</v>
    </nc>
  </rcc>
  <rcc rId="1491" sId="1" numFmtId="19">
    <nc r="L364">
      <v>43785</v>
    </nc>
  </rcc>
</revisions>
</file>

<file path=xl/revisions/revisionLog1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92" sId="1">
    <nc r="N364" t="inlineStr">
      <is>
        <t>Proiect cu acoperire națională</t>
      </is>
    </nc>
  </rcc>
  <rcc rId="1493" sId="1">
    <nc r="O364" t="inlineStr">
      <is>
        <t>București</t>
      </is>
    </nc>
  </rcc>
  <rcc rId="1494" sId="1">
    <nc r="P364" t="inlineStr">
      <is>
        <t>București</t>
      </is>
    </nc>
  </rcc>
  <rcc rId="1495" sId="1">
    <nc r="Q364" t="inlineStr">
      <is>
        <t>APC</t>
      </is>
    </nc>
  </rcc>
  <rcc rId="1496" sId="1">
    <nc r="R364" t="inlineStr">
      <is>
        <t>119 - Investiții în capacitatea instituțională și în eficiența administrațiilor și a serviciilor publice la nivel național, regional și local, în perspectiva realizării de reforme, a unei mai bune legiferări și a bunei guvernanțe</t>
      </is>
    </nc>
  </rcc>
</revisions>
</file>

<file path=xl/revisions/revisionLog1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97" sId="1" numFmtId="4">
    <nc r="T364">
      <v>4455687.92</v>
    </nc>
  </rcc>
  <rcc rId="1498" sId="1" numFmtId="4">
    <nc r="U364">
      <v>1069630.48</v>
    </nc>
  </rcc>
  <rcc rId="1499" sId="1" numFmtId="4">
    <nc r="W364">
      <v>733359.16</v>
    </nc>
  </rcc>
  <rcc rId="1500" sId="1" numFmtId="4">
    <nc r="X364">
      <v>253904.99</v>
    </nc>
  </rcc>
  <rcc rId="1501" sId="1" numFmtId="4">
    <nc r="Z364">
      <v>0</v>
    </nc>
  </rcc>
  <rcc rId="1502" sId="1" numFmtId="4">
    <nc r="AA364">
      <v>0</v>
    </nc>
  </rcc>
  <rcc rId="1503" sId="1" numFmtId="4">
    <nc r="AC364">
      <v>105898.92</v>
    </nc>
  </rcc>
  <rcc rId="1504" sId="1" numFmtId="4">
    <nc r="AD364">
      <v>27010.86</v>
    </nc>
  </rcc>
</revisions>
</file>

<file path=xl/revisions/revisionLog1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05" sId="1">
    <nc r="J364" t="inlineStr">
      <is>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is>
    </nc>
  </rcc>
</revisions>
</file>

<file path=xl/revisions/revisionLog1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06" sId="1" numFmtId="4">
    <nc r="AF364">
      <v>0</v>
    </nc>
  </rcc>
  <rcc rId="1507" sId="1">
    <nc r="AH364" t="inlineStr">
      <is>
        <t>în implementare</t>
      </is>
    </nc>
  </rcc>
</revisions>
</file>

<file path=xl/revisions/revisionLog1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508" sId="1" ref="A365:XFD365" action="insertRow">
    <undo index="65535" exp="area" ref3D="1" dr="$H$1:$N$1048576" dn="Z_65B035E3_87FA_46C5_996E_864F2C8D0EBC_.wvu.Cols" sId="1"/>
    <undo index="65535" exp="area" ref3D="1" dr="$G$1:$R$1048576" dn="Z_36624B2D_80F9_4F79_AC4A_B3547C36F23F_.wvu.Cols" sId="1"/>
    <undo index="1" exp="area" ref3D="1" dr="$B$1:$B$1048576" dn="Z_36624B2D_80F9_4F79_AC4A_B3547C36F23F_.wvu.Cols" sId="1"/>
  </rrc>
  <rcc rId="1509" sId="1">
    <nc r="E365" t="inlineStr">
      <is>
        <t>AP1/11i /1.1</t>
      </is>
    </nc>
  </rcc>
  <rcc rId="1510" sId="1">
    <nc r="F365" t="inlineStr">
      <is>
        <t>IP8/2017 (MySMIS:
POCA/129/1/1)</t>
      </is>
    </nc>
  </rcc>
  <rcc rId="1511" sId="1">
    <nc r="J365" t="inlineStr">
      <is>
        <t xml:space="preserve">
Obiectivul general al proiectului:
Optimizarea si eficientizarea actului administrativ, legislativ si decizional în administraþia centrala si serviciile sale deconcentrate în domeniul patrimoniului cultural naþional
Obiectivele specifice ale proiectului:
1. Sistematizarea si simplificarea fondului legislativ activ din domeniul patrimoniului cultural naþional
2. Crearea cadrului strategic si operaþional pentru realizarea de politici bazate pe dovezi în domeniul patrimoniului imobil</t>
      </is>
    </nc>
  </rcc>
  <rcc rId="1512" sId="1" numFmtId="19">
    <nc r="K365">
      <v>43293</v>
    </nc>
  </rcc>
  <rcc rId="1513" sId="1" numFmtId="19">
    <nc r="L365">
      <v>44085</v>
    </nc>
  </rcc>
  <rcc rId="1514" sId="1">
    <nc r="M365">
      <f>S365/AE365*100</f>
    </nc>
  </rcc>
  <rcc rId="1515" sId="1">
    <nc r="N365" t="inlineStr">
      <is>
        <t>Proiect cu acoperire națională</t>
      </is>
    </nc>
  </rcc>
  <rcc rId="1516" sId="1">
    <nc r="O365" t="inlineStr">
      <is>
        <t>București</t>
      </is>
    </nc>
  </rcc>
  <rcc rId="1517" sId="1">
    <nc r="P365" t="inlineStr">
      <is>
        <t>București</t>
      </is>
    </nc>
  </rcc>
  <rcc rId="1518" sId="1">
    <nc r="Q365" t="inlineStr">
      <is>
        <t>APC</t>
      </is>
    </nc>
  </rcc>
  <rcc rId="1519" sId="1">
    <nc r="R365" t="inlineStr">
      <is>
        <t>119 - Investiții în capacitatea instituțională și în eficiența administrațiilor și a serviciilor publice la nivel național, regional și local, în perspectiva realizării de reforme, a unei mai bune legiferări și a bunei guvernanțe</t>
      </is>
    </nc>
  </rcc>
  <rcc rId="1520" sId="1">
    <nc r="S365">
      <f>T365+U365</f>
    </nc>
  </rcc>
  <rcc rId="1521" sId="1" numFmtId="4">
    <nc r="T365">
      <v>2024997.5</v>
    </nc>
  </rcc>
  <rcc rId="1522" sId="1" numFmtId="4">
    <nc r="U365">
      <v>486120</v>
    </nc>
  </rcc>
  <rcc rId="1523" sId="1">
    <nc r="V365">
      <f>W365+X365</f>
    </nc>
  </rcc>
  <rcc rId="1524" sId="1">
    <nc r="Y365">
      <f>Z365+AA365</f>
    </nc>
  </rcc>
  <rcc rId="1525" sId="1" numFmtId="4">
    <nc r="Z365">
      <v>357352.51</v>
    </nc>
  </rcc>
  <rcc rId="1526" sId="1" numFmtId="4">
    <nc r="AA365">
      <v>121529.99</v>
    </nc>
  </rcc>
  <rcc rId="1527" sId="1">
    <nc r="AB365">
      <f>AC365+AD365</f>
    </nc>
  </rcc>
  <rcc rId="1528" sId="1">
    <nc r="AE365">
      <f>S365+V365+Y365+AB365</f>
    </nc>
  </rcc>
  <rcc rId="1529" sId="1" numFmtId="4">
    <nc r="AF365">
      <v>0</v>
    </nc>
  </rcc>
  <rcc rId="1530" sId="1">
    <nc r="AG365">
      <f>AE365+AF365</f>
    </nc>
  </rcc>
  <rcc rId="1531" sId="1">
    <nc r="AH365" t="inlineStr">
      <is>
        <t>în implementare</t>
      </is>
    </nc>
  </rcc>
  <rcc rId="1532" sId="1">
    <nc r="AI365" t="inlineStr">
      <is>
        <t>n.a.</t>
      </is>
    </nc>
  </rcc>
  <rcc rId="1533" sId="1">
    <nc r="A365">
      <v>133</v>
    </nc>
  </rcc>
  <rcc rId="1534" sId="1">
    <nc r="C365">
      <v>388</v>
    </nc>
  </rcc>
  <rcc rId="1535" sId="1">
    <nc r="D365" t="inlineStr">
      <is>
        <t>AI</t>
      </is>
    </nc>
  </rcc>
  <rcc rId="1536" sId="1">
    <nc r="B365">
      <v>115784</v>
    </nc>
  </rcc>
  <rcc rId="1537" sId="1" xfDxf="1" dxf="1">
    <nc r="G365" t="inlineStr">
      <is>
        <t>Simplificarea legislației în domeniile resurselor minerale și societăților cu capital de stat</t>
      </is>
    </nc>
    <ndxf>
      <font>
        <sz val="10"/>
        <charset val="1"/>
      </font>
      <alignment vertical="center" wrapText="1"/>
      <border outline="0">
        <right style="thin">
          <color indexed="64"/>
        </right>
        <top style="thin">
          <color indexed="64"/>
        </top>
        <bottom style="thin">
          <color indexed="64"/>
        </bottom>
      </border>
    </ndxf>
  </rcc>
  <rcc rId="1538" sId="1">
    <nc r="H365" t="inlineStr">
      <is>
        <t>Ministerul Economiei</t>
      </is>
    </nc>
  </rcc>
  <rcv guid="{9980B309-0131-4577-BF29-212714399FDF}" action="delete"/>
  <rdn rId="0" localSheetId="1" customView="1" name="Z_9980B309_0131_4577_BF29_212714399FDF_.wvu.PrintArea" hidden="1" oldHidden="1">
    <formula>Sheet1!$A$1:$AL$403</formula>
    <oldFormula>Sheet1!$A$1:$AL$403</oldFormula>
  </rdn>
  <rdn rId="0" localSheetId="1" customView="1" name="Z_9980B309_0131_4577_BF29_212714399FDF_.wvu.FilterData" hidden="1" oldHidden="1">
    <formula>Sheet1!$A$1:$AL$375</formula>
    <oldFormula>Sheet1!$A$1:$AL$375</oldFormula>
  </rdn>
  <rcv guid="{9980B309-0131-4577-BF29-212714399FDF}" action="add"/>
</revisions>
</file>

<file path=xl/revisions/revisionLog1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41" sId="1">
    <nc r="I365" t="inlineStr">
      <is>
        <t>na</t>
      </is>
    </nc>
  </rcc>
  <rcc rId="1542" sId="1" numFmtId="19">
    <oc r="K365">
      <v>43293</v>
    </oc>
    <nc r="K365">
      <v>43297</v>
    </nc>
  </rcc>
  <rcc rId="1543" sId="1" numFmtId="19">
    <oc r="L365">
      <v>44085</v>
    </oc>
    <nc r="L365">
      <v>43359</v>
    </nc>
  </rcc>
  <rfmt sheetId="1" sqref="M365">
    <dxf>
      <fill>
        <patternFill patternType="solid">
          <bgColor theme="4" tint="0.79998168889431442"/>
        </patternFill>
      </fill>
    </dxf>
  </rfmt>
  <rfmt sheetId="1" sqref="M365" start="0" length="0">
    <dxf>
      <font>
        <sz val="11"/>
        <color theme="1"/>
        <name val="Calibri"/>
        <family val="2"/>
        <charset val="238"/>
        <scheme val="minor"/>
      </font>
      <numFmt numFmtId="0" formatCode="General"/>
      <fill>
        <patternFill patternType="none">
          <bgColor indexed="65"/>
        </patternFill>
      </fill>
      <alignment horizontal="general" vertical="bottom" wrapText="0"/>
      <border outline="0">
        <left/>
        <right/>
        <top/>
        <bottom/>
      </border>
    </dxf>
  </rfmt>
  <rfmt sheetId="1" xfDxf="1" sqref="M365" start="0" length="0">
    <dxf>
      <font>
        <sz val="7"/>
        <color rgb="FF000000"/>
        <name val="Trebuchet MS"/>
        <scheme val="none"/>
      </font>
      <alignment wrapText="1"/>
    </dxf>
  </rfmt>
  <rcc rId="1544" sId="1" odxf="1" dxf="1" numFmtId="4">
    <oc r="M365">
      <f>S365/AE365*100</f>
    </oc>
    <nc r="M365">
      <v>83.983862849999994</v>
    </nc>
    <ndxf>
      <font>
        <sz val="12"/>
        <color auto="1"/>
        <name val="Trebuchet MS"/>
        <scheme val="none"/>
      </font>
      <numFmt numFmtId="164" formatCode="0.000000000"/>
      <alignment horizontal="center" vertical="center"/>
      <border outline="0">
        <left style="thin">
          <color indexed="64"/>
        </left>
        <right style="thin">
          <color indexed="64"/>
        </right>
        <top style="thin">
          <color indexed="64"/>
        </top>
        <bottom style="thin">
          <color indexed="64"/>
        </bottom>
      </border>
    </ndxf>
  </rcc>
  <rcc rId="1545" sId="1" numFmtId="4">
    <oc r="T365">
      <v>2024997.5</v>
    </oc>
    <nc r="T365">
      <v>1995608.24</v>
    </nc>
  </rcc>
  <rcc rId="1546" sId="1" numFmtId="4">
    <oc r="U365">
      <v>486120</v>
    </oc>
    <nc r="U365">
      <v>479064.83</v>
    </nc>
  </rcc>
  <rcc rId="1547" sId="1" numFmtId="4">
    <oc r="Z365">
      <v>357352.51</v>
    </oc>
    <nc r="Z365">
      <v>352166.15</v>
    </nc>
  </rcc>
  <rcc rId="1548" sId="1" numFmtId="4">
    <oc r="AA365">
      <v>121529.99</v>
    </oc>
    <nc r="AA365">
      <v>119766.23</v>
    </nc>
  </rcc>
  <rcc rId="1549" sId="1">
    <oc r="J365" t="inlineStr">
      <is>
        <t xml:space="preserve">
Obiectivul general al proiectului:
Optimizarea si eficientizarea actului administrativ, legislativ si decizional în administraþia centrala si serviciile sale deconcentrate în domeniul patrimoniului cultural naþional
Obiectivele specifice ale proiectului:
1. Sistematizarea si simplificarea fondului legislativ activ din domeniul patrimoniului cultural naþional
2. Crearea cadrului strategic si operaþional pentru realizarea de politici bazate pe dovezi în domeniul patrimoniului imobil</t>
      </is>
    </oc>
    <nc r="J365" t="inlineStr">
      <is>
        <t>Obiectivul general al proiectului se refera la adoptarea unei abordari moderne si inovatoare, axata pe facilitarea dezvoltarii socio-economice a þarii, prin intermediul unor servicii publice, investiþii si reglementari de calitate.
Obiectivele specifice ale proiectului
1. OS.1. Simplificarea si sistematizarea fondului activ al legislaþiei din domeniul resurselor minerale si societaþilor cu capital de stat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2. OS.2. Elaborarea politicilor publice bazate pe dovezi prin:
- Implicarea stakeholderilor înca din etapele iniþiale ale procesului de formulare a politicilor publice si a reglementarilor;
- Promovarea strategiilor si politicilor adoptate prin intermediul unor campanii de comunicare;
- Crearea unui grup de experþi la nivelul Ministerului Economiei.</t>
      </is>
    </nc>
  </rcc>
</revisions>
</file>

<file path=xl/revisions/revisionLog1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50" sId="1">
    <nc r="A366">
      <v>134</v>
    </nc>
  </rcc>
  <rcc rId="1551" sId="1">
    <nc r="B366">
      <v>109927</v>
    </nc>
  </rcc>
  <rcc rId="1552" sId="1">
    <nc r="C366">
      <v>334</v>
    </nc>
  </rcc>
  <rcc rId="1553" sId="1">
    <nc r="D366" t="inlineStr">
      <is>
        <t>CA</t>
      </is>
    </nc>
  </rcc>
  <rfmt sheetId="1" s="1" sqref="E366" start="0" length="0">
    <dxf>
      <fill>
        <patternFill patternType="solid">
          <bgColor theme="0"/>
        </patternFill>
      </fill>
    </dxf>
  </rfmt>
  <rcc rId="1554" sId="1" odxf="1" s="1" dxf="1">
    <nc r="E366" t="inlineStr">
      <is>
        <t>AP1/11i /1.1</t>
      </is>
    </nc>
    <ndxf>
      <fill>
        <patternFill patternType="none">
          <bgColor indexed="65"/>
        </patternFill>
      </fill>
    </ndxf>
  </rcc>
  <rcc rId="1555" sId="1">
    <nc r="F366" t="inlineStr">
      <is>
        <t>CP 2/2017 (MySMIS: POCA/111/1/1)</t>
      </is>
    </nc>
  </rcc>
  <rcc rId="1556" sId="1">
    <nc r="G366" t="inlineStr">
      <is>
        <t>Combaterea fraudei alimentare la nivel național prin creșterea capacității societății civile de a formula politici publice</t>
      </is>
    </nc>
  </rcc>
  <rcc rId="1557" sId="1">
    <nc r="H366" t="inlineStr">
      <is>
        <t>Asociația Corpul Experților în Siguranță Alimentară (CESA)</t>
      </is>
    </nc>
  </rcc>
  <rcc rId="1558" sId="1">
    <nc r="I366" t="inlineStr">
      <is>
        <t>na</t>
      </is>
    </nc>
  </rcc>
  <rcc rId="1559" sId="1" odxf="1" dxf="1">
    <nc r="J366" t="inlineStr">
      <is>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is>
    </nc>
    <ndxf/>
  </rcc>
  <rcc rId="1560" sId="1" odxf="1" dxf="1" numFmtId="19">
    <nc r="K366">
      <v>43297</v>
    </nc>
    <odxf/>
    <ndxf/>
  </rcc>
  <rfmt sheetId="1" sqref="L366" start="0" length="0">
    <dxf/>
  </rfmt>
  <rcc rId="1561" sId="1" numFmtId="19">
    <nc r="L366">
      <v>43420</v>
    </nc>
  </rcc>
  <rcc rId="1562" sId="1">
    <nc r="N366" t="inlineStr">
      <is>
        <t>Proiect cu acoperire națională</t>
      </is>
    </nc>
  </rcc>
  <rcc rId="1563" sId="1">
    <nc r="O366" t="inlineStr">
      <is>
        <t>București</t>
      </is>
    </nc>
  </rcc>
  <rcc rId="1564" sId="1">
    <nc r="P366" t="inlineStr">
      <is>
        <t>București</t>
      </is>
    </nc>
  </rcc>
  <rcc rId="1565" sId="1">
    <nc r="Q366" t="inlineStr">
      <is>
        <t>APC</t>
      </is>
    </nc>
  </rcc>
  <rcc rId="1566" sId="1">
    <nc r="R366" t="inlineStr">
      <is>
        <t>119 - Investiții în capacitatea instituțională și în eficiența administrațiilor și a serviciilor publice la nivel național, regional și local, în perspectiva realizării de reforme, a unei mai bune legiferări și a bunei guvernanțe</t>
      </is>
    </nc>
  </rcc>
  <rcc rId="1567" sId="1" numFmtId="4">
    <nc r="T366">
      <v>640285.07999999996</v>
    </nc>
  </rcc>
  <rcc rId="1568" sId="1" numFmtId="4">
    <nc r="U366">
      <v>153706.57</v>
    </nc>
  </rcc>
  <rcc rId="1569" sId="1" numFmtId="4">
    <nc r="W366">
      <v>112991.49</v>
    </nc>
  </rcc>
  <rcc rId="1570" sId="1" numFmtId="4">
    <nc r="X366">
      <v>38426.629999999997</v>
    </nc>
  </rcc>
  <rcc rId="1571" sId="1" numFmtId="4">
    <nc r="AC366">
      <v>15373</v>
    </nc>
  </rcc>
  <rcc rId="1572" sId="1" numFmtId="4">
    <nc r="AD366">
      <v>3921.08</v>
    </nc>
  </rcc>
  <rcc rId="1573" sId="1" numFmtId="4">
    <nc r="AF366">
      <v>0</v>
    </nc>
  </rcc>
  <rcc rId="1574" sId="1">
    <nc r="AH366" t="inlineStr">
      <is>
        <t>în implementare</t>
      </is>
    </nc>
  </rcc>
  <rcc rId="1575" sId="1" odxf="1" dxf="1">
    <nc r="AI366" t="inlineStr">
      <is>
        <t>n.a.</t>
      </is>
    </nc>
    <odxf/>
    <ndxf/>
  </rcc>
  <rcv guid="{A5B1481C-EF26-486A-984F-85CDDC2FD94F}" action="delete"/>
  <rdn rId="0" localSheetId="1" customView="1" name="Z_A5B1481C_EF26_486A_984F_85CDDC2FD94F_.wvu.PrintArea" hidden="1" oldHidden="1">
    <formula>Sheet1!$A$1:$AL$403</formula>
    <oldFormula>Sheet1!$A$1:$AL$403</oldFormula>
  </rdn>
  <rdn rId="0" localSheetId="1" customView="1" name="Z_A5B1481C_EF26_486A_984F_85CDDC2FD94F_.wvu.FilterData" hidden="1" oldHidden="1">
    <formula>Sheet1!$A$1:$AL$375</formula>
    <oldFormula>Sheet1!$A$6:$DG$375</oldFormula>
  </rdn>
  <rcv guid="{A5B1481C-EF26-486A-984F-85CDDC2FD94F}"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6624B2D-80F9-4F79-AC4A-B3547C36F23F}" action="delete"/>
  <rdn rId="0" localSheetId="1" customView="1" name="Z_36624B2D_80F9_4F79_AC4A_B3547C36F23F_.wvu.PrintArea" hidden="1" oldHidden="1">
    <formula>Sheet1!$A$1:$AL$434</formula>
    <oldFormula>Sheet1!$A$1:$AL$434</oldFormula>
  </rdn>
  <rdn rId="0" localSheetId="1" customView="1" name="Z_36624B2D_80F9_4F79_AC4A_B3547C36F23F_.wvu.FilterData" hidden="1" oldHidden="1">
    <formula>Sheet1!$A$1:$DG$406</formula>
    <oldFormula>Sheet1!$A$1:$DG$406</oldFormula>
  </rdn>
  <rcv guid="{36624B2D-80F9-4F79-AC4A-B3547C36F23F}" action="add"/>
</revisions>
</file>

<file path=xl/revisions/revisionLog1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78" sId="1">
    <nc r="A367">
      <v>135</v>
    </nc>
  </rcc>
  <rcc rId="1579" sId="1">
    <nc r="C367">
      <v>161</v>
    </nc>
  </rcc>
  <rcc rId="1580" sId="1">
    <nc r="D367" t="inlineStr">
      <is>
        <t>ET</t>
      </is>
    </nc>
  </rcc>
  <rcc rId="1581" sId="1">
    <nc r="E367" t="inlineStr">
      <is>
        <t>AP1/11i /1.1</t>
      </is>
    </nc>
  </rcc>
  <rcc rId="1582" sId="1">
    <nc r="F367" t="inlineStr">
      <is>
        <t>CP 2/2017 (MySMIS: POCA/111/1/1)</t>
      </is>
    </nc>
  </rcc>
  <rcv guid="{36624B2D-80F9-4F79-AC4A-B3547C36F23F}" action="delete"/>
  <rdn rId="0" localSheetId="1" customView="1" name="Z_36624B2D_80F9_4F79_AC4A_B3547C36F23F_.wvu.PrintArea" hidden="1" oldHidden="1">
    <formula>Sheet1!$A$1:$AL$403</formula>
    <oldFormula>Sheet1!$A$1:$AL$403</oldFormula>
  </rdn>
  <rdn rId="0" localSheetId="1" customView="1" name="Z_36624B2D_80F9_4F79_AC4A_B3547C36F23F_.wvu.Cols" hidden="1" oldHidden="1">
    <formula>Sheet1!$B:$B,Sheet1!$G:$R</formula>
    <oldFormula>Sheet1!$B:$B,Sheet1!$G:$R</oldFormula>
  </rdn>
  <rdn rId="0" localSheetId="1" customView="1" name="Z_36624B2D_80F9_4F79_AC4A_B3547C36F23F_.wvu.FilterData" hidden="1" oldHidden="1">
    <formula>Sheet1!$A$1:$AL$375</formula>
    <oldFormula>Sheet1!$A$6:$DG$375</oldFormula>
  </rdn>
  <rcv guid="{36624B2D-80F9-4F79-AC4A-B3547C36F23F}" action="add"/>
</revisions>
</file>

<file path=xl/revisions/revisionLog1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86" sId="1">
    <nc r="B367">
      <v>111446</v>
    </nc>
  </rcc>
  <rdn rId="0" localSheetId="1" customView="1" name="Z_36624B2D_80F9_4F79_AC4A_B3547C36F23F_.wvu.Cols" hidden="1" oldHidden="1">
    <oldFormula>Sheet1!$B:$B,Sheet1!$G:$R</oldFormula>
  </rdn>
  <rcv guid="{36624B2D-80F9-4F79-AC4A-B3547C36F23F}" action="delete"/>
  <rdn rId="0" localSheetId="1" customView="1" name="Z_36624B2D_80F9_4F79_AC4A_B3547C36F23F_.wvu.PrintArea" hidden="1" oldHidden="1">
    <formula>Sheet1!$A$1:$AL$403</formula>
    <oldFormula>Sheet1!$A$1:$AL$403</oldFormula>
  </rdn>
  <rdn rId="0" localSheetId="1" customView="1" name="Z_36624B2D_80F9_4F79_AC4A_B3547C36F23F_.wvu.FilterData" hidden="1" oldHidden="1">
    <formula>Sheet1!$A$1:$AL$375</formula>
    <oldFormula>Sheet1!$A$1:$AL$375</oldFormula>
  </rdn>
  <rcv guid="{36624B2D-80F9-4F79-AC4A-B3547C36F23F}" action="add"/>
</revisions>
</file>

<file path=xl/revisions/revisionLog1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90" sId="1">
    <nc r="G367" t="inlineStr">
      <is>
        <t>Dezvoltarea capacitatii sectorului ONG de formulare a politicilor publice in vederea optimizarii procesului de implementare a Programelor Operationale finantate prin fondurile europene structurale si de investitii (FESI) 2014-2020</t>
      </is>
    </nc>
  </rcc>
</revisions>
</file>

<file path=xl/revisions/revisionLog1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91" sId="1">
    <nc r="H367" t="inlineStr">
      <is>
        <t>Asociatia Consultantilor din Romania pentru Accesarea Fondurilor Europene</t>
      </is>
    </nc>
  </rcc>
</revisions>
</file>

<file path=xl/revisions/revisionLog1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92" sId="1">
    <nc r="I367" t="inlineStr">
      <is>
        <t>na</t>
      </is>
    </nc>
  </rcc>
</revisions>
</file>

<file path=xl/revisions/revisionLog1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93" sId="1">
    <nc r="J367" t="inlineStr">
      <is>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is>
    </nc>
  </rcc>
</revisions>
</file>

<file path=xl/revisions/revisionLog1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94" sId="1" numFmtId="19">
    <nc r="K367">
      <v>43297</v>
    </nc>
  </rcc>
  <rcc rId="1595" sId="1" numFmtId="19">
    <nc r="L367">
      <v>43785</v>
    </nc>
  </rcc>
</revisions>
</file>

<file path=xl/revisions/revisionLog1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96" sId="1" numFmtId="4">
    <oc r="M367">
      <f>S367/AE367*100</f>
    </oc>
    <nc r="M367">
      <v>82.304180439999996</v>
    </nc>
  </rcc>
</revisions>
</file>

<file path=xl/revisions/revisionLog1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97" sId="1">
    <nc r="N367" t="inlineStr">
      <is>
        <t>Proiect cu acoperire națională</t>
      </is>
    </nc>
  </rcc>
  <rcc rId="1598" sId="1">
    <nc r="O367" t="inlineStr">
      <is>
        <t>București</t>
      </is>
    </nc>
  </rcc>
  <rcc rId="1599" sId="1">
    <nc r="P367" t="inlineStr">
      <is>
        <t>București</t>
      </is>
    </nc>
  </rcc>
</revisions>
</file>

<file path=xl/revisions/revisionLog1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00" sId="1">
    <nc r="Q367" t="inlineStr">
      <is>
        <t>ONG</t>
      </is>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30" sId="1">
    <nc r="C375">
      <v>451</v>
    </nc>
  </rcc>
  <rcc rId="2831" sId="1">
    <nc r="B375">
      <v>118824</v>
    </nc>
  </rcc>
  <rcv guid="{EA64E7D7-BA48-4965-B650-778AE412FE0C}" action="delete"/>
  <rdn rId="0" localSheetId="1" customView="1" name="Z_EA64E7D7_BA48_4965_B650_778AE412FE0C_.wvu.PrintArea" hidden="1" oldHidden="1">
    <formula>Sheet1!$A$1:$AL$434</formula>
    <oldFormula>Sheet1!$A$1:$AL$434</oldFormula>
  </rdn>
  <rdn rId="0" localSheetId="1" customView="1" name="Z_EA64E7D7_BA48_4965_B650_778AE412FE0C_.wvu.FilterData" hidden="1" oldHidden="1">
    <formula>Sheet1!$A$1:$DG$406</formula>
    <oldFormula>Sheet1!$A$6:$DG$406</oldFormula>
  </rdn>
  <rcv guid="{EA64E7D7-BA48-4965-B650-778AE412FE0C}" action="add"/>
</revisions>
</file>

<file path=xl/revisions/revisionLog1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01" sId="1">
    <nc r="R367" t="inlineStr">
      <is>
        <t>119 - Investiții în capacitatea instituțională și în eficiența administrațiilor și a serviciilor publice la nivel național, regional și local, în perspectiva realizării de reforme, a unei mai bune legiferări și a bunei guvernanțe</t>
      </is>
    </nc>
  </rcc>
  <rcc rId="1602" sId="1" numFmtId="4">
    <nc r="T367">
      <v>661642.92000000004</v>
    </nc>
  </rcc>
  <rcc rId="1603" sId="1" numFmtId="4">
    <nc r="U367">
      <v>158833.71</v>
    </nc>
  </rcc>
  <rcc rId="1604" sId="1" numFmtId="4">
    <nc r="W367">
      <v>116760.53</v>
    </nc>
  </rcc>
  <rcc rId="1605" sId="1" numFmtId="4">
    <nc r="X367">
      <v>39708.46</v>
    </nc>
  </rcc>
  <rcv guid="{36624B2D-80F9-4F79-AC4A-B3547C36F23F}" action="delete"/>
  <rdn rId="0" localSheetId="1" customView="1" name="Z_36624B2D_80F9_4F79_AC4A_B3547C36F23F_.wvu.PrintArea" hidden="1" oldHidden="1">
    <formula>Sheet1!$A$1:$AL$403</formula>
    <oldFormula>Sheet1!$A$1:$AL$403</oldFormula>
  </rdn>
  <rdn rId="0" localSheetId="1" customView="1" name="Z_36624B2D_80F9_4F79_AC4A_B3547C36F23F_.wvu.FilterData" hidden="1" oldHidden="1">
    <formula>Sheet1!$A$1:$AL$375</formula>
    <oldFormula>Sheet1!$A$1:$AL$375</oldFormula>
  </rdn>
  <rcv guid="{36624B2D-80F9-4F79-AC4A-B3547C36F23F}" action="add"/>
</revisions>
</file>

<file path=xl/revisions/revisionLog1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08" sId="1" numFmtId="4">
    <oc r="X367">
      <v>39708.46</v>
    </oc>
    <nc r="X367">
      <v>39708.47</v>
    </nc>
  </rcc>
  <rcc rId="1609" sId="1" numFmtId="4">
    <nc r="AD367">
      <v>4051.86</v>
    </nc>
  </rcc>
  <rcc rId="1610" sId="1" numFmtId="4">
    <nc r="AC367">
      <v>15885.81</v>
    </nc>
  </rcc>
</revisions>
</file>

<file path=xl/revisions/revisionLog1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11" sId="1">
    <nc r="AH367" t="inlineStr">
      <is>
        <t>în implementare</t>
      </is>
    </nc>
  </rcc>
</revisions>
</file>

<file path=xl/revisions/revisionLog1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12" sId="1">
    <nc r="AI367" t="inlineStr">
      <is>
        <t>na</t>
      </is>
    </nc>
  </rcc>
</revisions>
</file>

<file path=xl/revisions/revisionLog1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13" sId="1" odxf="1" dxf="1">
    <nc r="AH43" t="inlineStr">
      <is>
        <t xml:space="preserve"> în implementare</t>
      </is>
    </nc>
    <odxf>
      <font>
        <b/>
        <sz val="12"/>
        <color auto="1"/>
      </font>
    </odxf>
    <ndxf>
      <font>
        <b val="0"/>
        <sz val="12"/>
        <color auto="1"/>
      </font>
    </ndxf>
  </rcc>
  <rfmt sheetId="1" sqref="J43" start="0" length="2147483647">
    <dxf>
      <font>
        <b val="0"/>
      </font>
    </dxf>
  </rfmt>
  <rfmt sheetId="1" sqref="G43" start="0" length="2147483647">
    <dxf>
      <font>
        <b val="0"/>
      </font>
    </dxf>
  </rfmt>
  <rfmt sheetId="1" sqref="H43" start="0" length="2147483647">
    <dxf>
      <font>
        <b val="0"/>
      </font>
    </dxf>
  </rfmt>
</revisions>
</file>

<file path=xl/revisions/revisionLog1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18" start="0" length="2147483647">
    <dxf>
      <font>
        <b val="0"/>
      </font>
    </dxf>
  </rfmt>
  <rfmt sheetId="1" sqref="H18" start="0" length="2147483647">
    <dxf>
      <font>
        <b val="0"/>
      </font>
    </dxf>
  </rfmt>
  <rcc rId="1614" sId="1" numFmtId="19">
    <oc r="K18">
      <v>43296</v>
    </oc>
    <nc r="K18">
      <v>43292</v>
    </nc>
  </rcc>
  <rcc rId="1615" sId="1" numFmtId="19">
    <oc r="L18">
      <v>43784</v>
    </oc>
    <nc r="L18">
      <v>43780</v>
    </nc>
  </rcc>
  <rcc rId="1616" sId="1" numFmtId="19">
    <oc r="K43">
      <v>43296</v>
    </oc>
    <nc r="K43">
      <v>43293</v>
    </nc>
  </rcc>
  <rcc rId="1617" sId="1" numFmtId="19">
    <oc r="L43">
      <v>43419</v>
    </oc>
    <nc r="L43">
      <v>43416</v>
    </nc>
  </rcc>
</revisions>
</file>

<file path=xl/revisions/revisionLog1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18" sId="1" numFmtId="19">
    <oc r="K62">
      <v>43296</v>
    </oc>
    <nc r="K62">
      <v>43290</v>
    </nc>
  </rcc>
  <rcc rId="1619" sId="1" numFmtId="19">
    <oc r="L62">
      <v>43449</v>
    </oc>
    <nc r="L62">
      <v>43443</v>
    </nc>
  </rcc>
</revisions>
</file>

<file path=xl/revisions/revisionLog1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20" sId="1">
    <nc r="J135" t="inlineStr">
      <is>
        <t xml:space="preserve">Obiectivul general: creșterea transparenței actului administrativ în România prin impementarea de mecanisme și măsuri de prevenire a fenomenului de corupție, precum și pregătirea personalului din instituțiile publice în acest sens. OS1 - </t>
      </is>
    </nc>
  </rcc>
</revisions>
</file>

<file path=xl/revisions/revisionLog1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21" sId="1">
    <oc r="J135" t="inlineStr">
      <is>
        <t xml:space="preserve">Obiectivul general: creșterea transparenței actului administrativ în România prin impementarea de mecanisme și măsuri de prevenire a fenomenului de corupție, precum și pregătirea personalului din instituțiile publice în acest sens. OS1 - </t>
      </is>
    </oc>
    <nc r="J135" t="inlineStr">
      <is>
        <t xml:space="preserve">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t>
      </is>
    </nc>
  </rcc>
</revisions>
</file>

<file path=xl/revisions/revisionLog1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22" sId="1">
    <oc r="J135" t="inlineStr">
      <is>
        <t xml:space="preserve">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t>
      </is>
    </oc>
    <nc r="J135" t="inlineStr">
      <is>
        <t xml:space="preserve">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08" sId="1">
    <nc r="E371" t="inlineStr">
      <is>
        <t>AP1/11i /1.1</t>
      </is>
    </nc>
  </rcc>
  <rcc rId="2409" sId="1">
    <nc r="F371" t="inlineStr">
      <is>
        <t>CP 2/2017 (MySMIS: POCA/111/1/1)</t>
      </is>
    </nc>
  </rcc>
  <rcc rId="2410" sId="1">
    <nc r="A371">
      <v>139</v>
    </nc>
  </rcc>
  <rcc rId="2411" sId="1">
    <nc r="B371">
      <v>113123</v>
    </nc>
  </rcc>
  <rcc rId="2412" sId="1">
    <nc r="C371">
      <v>217</v>
    </nc>
  </rcc>
  <rcc rId="2413" sId="1">
    <nc r="D371" t="inlineStr">
      <is>
        <t>RG</t>
      </is>
    </nc>
  </rcc>
  <rfmt sheetId="1" sqref="G371" start="0" length="0">
    <dxf>
      <font>
        <sz val="11"/>
        <color theme="1"/>
        <name val="Calibri"/>
        <family val="2"/>
        <charset val="238"/>
        <scheme val="minor"/>
      </font>
      <alignment vertical="bottom" wrapText="0"/>
      <border outline="0">
        <right/>
        <top/>
        <bottom/>
      </border>
    </dxf>
  </rfmt>
  <rfmt sheetId="1" xfDxf="1" sqref="G371" start="0" length="0">
    <dxf>
      <font>
        <b/>
        <family val="2"/>
        <charset val="238"/>
      </font>
      <alignment wrapText="1"/>
    </dxf>
  </rfmt>
  <rfmt sheetId="1" sqref="G371" start="0" length="0">
    <dxf>
      <font>
        <b val="0"/>
        <sz val="10"/>
        <family val="2"/>
        <charset val="1"/>
      </font>
      <alignment vertical="center"/>
      <border outline="0">
        <right style="thin">
          <color indexed="64"/>
        </right>
        <top style="thin">
          <color indexed="64"/>
        </top>
        <bottom style="thin">
          <color indexed="64"/>
        </bottom>
      </border>
    </dxf>
  </rfmt>
  <rfmt sheetId="1" sqref="H371" start="0" length="0">
    <dxf>
      <font>
        <sz val="11"/>
        <color theme="1"/>
        <name val="Calibri"/>
        <family val="2"/>
        <charset val="238"/>
        <scheme val="minor"/>
      </font>
      <alignment horizontal="general" vertical="bottom" wrapText="0"/>
      <border outline="0">
        <left/>
        <right/>
        <top/>
        <bottom/>
      </border>
    </dxf>
  </rfmt>
  <rfmt sheetId="1" xfDxf="1" sqref="H371" start="0" length="0">
    <dxf>
      <font>
        <b/>
        <family val="2"/>
        <charset val="238"/>
      </font>
      <alignment wrapText="1"/>
    </dxf>
  </rfmt>
  <rcc rId="2414" sId="1" odxf="1" dxf="1">
    <nc r="G371" t="inlineStr">
      <is>
        <t>„Romanian Urban Index – Sistem independent de monitorizare al serviciilor publice”</t>
      </is>
    </nc>
    <ndxf>
      <font>
        <sz val="12"/>
        <color auto="1"/>
        <family val="2"/>
        <charset val="1"/>
      </font>
      <alignment horizontal="left"/>
      <border outline="0">
        <left style="thin">
          <color indexed="64"/>
        </left>
      </border>
    </ndxf>
  </rcc>
  <rcc rId="2415" sId="1" odxf="1" dxf="1">
    <nc r="H371" t="inlineStr">
      <is>
        <t>ASOCIAȚIA CENTRUL PENTRU DEZVOLTARE URBANĂ ȘI TERITORIALĂ</t>
      </is>
    </nc>
    <ndxf>
      <font>
        <b val="0"/>
        <sz val="12"/>
        <color auto="1"/>
        <family val="2"/>
        <charset val="1"/>
      </font>
      <alignment horizontal="left" vertical="center"/>
      <border outline="0">
        <left style="thin">
          <color indexed="64"/>
        </left>
        <right style="thin">
          <color indexed="64"/>
        </right>
        <top style="thin">
          <color indexed="64"/>
        </top>
        <bottom style="thin">
          <color indexed="64"/>
        </bottom>
      </border>
    </ndxf>
  </rcc>
  <rcc rId="2416" sId="1">
    <nc r="I371" t="inlineStr">
      <is>
        <t>n.a.</t>
      </is>
    </nc>
  </rcc>
  <rcc rId="2417" sId="1">
    <nc r="J371" t="inlineStr">
      <is>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is>
    </nc>
  </rcc>
  <rcc rId="2418" sId="1" numFmtId="19">
    <nc r="K371">
      <v>43312</v>
    </nc>
  </rcc>
  <rcc rId="2419" sId="1">
    <nc r="L371" t="inlineStr">
      <is>
        <t>31.09.2019</t>
      </is>
    </nc>
  </rcc>
  <rcc rId="2420" sId="1">
    <nc r="N371" t="inlineStr">
      <is>
        <t>Proiect cu acoperire națională</t>
      </is>
    </nc>
  </rcc>
  <rcc rId="2421" sId="1" odxf="1" dxf="1">
    <nc r="O371" t="inlineStr">
      <is>
        <t>Bucuresti</t>
      </is>
    </nc>
    <odxf>
      <fill>
        <patternFill patternType="none">
          <bgColor indexed="65"/>
        </patternFill>
      </fill>
    </odxf>
    <ndxf>
      <fill>
        <patternFill patternType="solid">
          <bgColor theme="0"/>
        </patternFill>
      </fill>
    </ndxf>
  </rcc>
  <rcc rId="2422" sId="1" odxf="1" dxf="1">
    <nc r="P371" t="inlineStr">
      <is>
        <t>Bucuresti</t>
      </is>
    </nc>
    <odxf>
      <fill>
        <patternFill patternType="none">
          <bgColor indexed="65"/>
        </patternFill>
      </fill>
    </odxf>
    <ndxf>
      <fill>
        <patternFill patternType="solid">
          <bgColor theme="0"/>
        </patternFill>
      </fill>
    </ndxf>
  </rcc>
  <rcc rId="2423" sId="1">
    <nc r="Q371" t="inlineStr">
      <is>
        <t>ONG</t>
      </is>
    </nc>
  </rcc>
  <rcc rId="2424" sId="1" xfDxf="1" dxf="1">
    <nc r="R371" t="inlineStr">
      <is>
        <t>119 - Investiții în capacitatea instituțională și în eficiența administrațiilor și a serviciilor publice la nivel național, regional și local, în perspectiva realizării de reforme, a unei mai bune legiferări și a bunei guvernanțe</t>
      </is>
    </nc>
    <ndxf>
      <font>
        <sz val="12"/>
        <color auto="1"/>
        <family val="2"/>
        <charset val="238"/>
      </font>
      <alignment horizontal="center" vertical="center" wrapText="1"/>
      <border outline="0">
        <left style="thin">
          <color indexed="64"/>
        </left>
        <right style="thin">
          <color indexed="64"/>
        </right>
        <top style="thin">
          <color indexed="64"/>
        </top>
        <bottom style="thin">
          <color indexed="64"/>
        </bottom>
      </border>
    </ndxf>
  </rcc>
  <rcc rId="2425" sId="1" numFmtId="4">
    <nc r="T371">
      <v>406803.92</v>
    </nc>
  </rcc>
  <rcc rId="2426" sId="1" numFmtId="4">
    <nc r="U371">
      <v>97657.15</v>
    </nc>
  </rcc>
  <rcc rId="2427" sId="1" numFmtId="4">
    <nc r="W371">
      <v>71788.94</v>
    </nc>
  </rcc>
  <rcc rId="2428" sId="1" numFmtId="4">
    <nc r="X371">
      <v>24414.3</v>
    </nc>
  </rcc>
  <rcc rId="2429" sId="1" numFmtId="4">
    <nc r="Z371">
      <v>0</v>
    </nc>
  </rcc>
  <rcc rId="2430" sId="1" numFmtId="4">
    <nc r="AA371">
      <v>0</v>
    </nc>
  </rcc>
  <rcc rId="2431" sId="1" numFmtId="4">
    <nc r="AC371">
      <v>9767.16</v>
    </nc>
  </rcc>
  <rcc rId="2432" sId="1" numFmtId="4">
    <nc r="AD371">
      <v>2491.27</v>
    </nc>
  </rcc>
  <rcc rId="2433" sId="1">
    <nc r="AH371" t="inlineStr">
      <is>
        <t>in implementare</t>
      </is>
    </nc>
  </rcc>
  <rcv guid="{901F9774-8BE7-424D-87C2-1026F3FA2E93}" action="delete"/>
  <rdn rId="0" localSheetId="1" customView="1" name="Z_901F9774_8BE7_424D_87C2_1026F3FA2E93_.wvu.PrintArea" hidden="1" oldHidden="1">
    <formula>Sheet1!$A$1:$AL$432</formula>
    <oldFormula>Sheet1!$A$1:$AL$432</oldFormula>
  </rdn>
  <rdn rId="0" localSheetId="1" customView="1" name="Z_901F9774_8BE7_424D_87C2_1026F3FA2E93_.wvu.FilterData" hidden="1" oldHidden="1">
    <formula>Sheet1!$C$1:$C$439</formula>
    <oldFormula>Sheet1!$C$1:$C$439</oldFormula>
  </rdn>
  <rcv guid="{901F9774-8BE7-424D-87C2-1026F3FA2E93}"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34" sId="1">
    <nc r="D375" t="inlineStr">
      <is>
        <t>DV</t>
      </is>
    </nc>
  </rcc>
  <rcc rId="2835" sId="1">
    <nc r="A375">
      <v>141</v>
    </nc>
  </rcc>
  <rcc rId="2836" sId="1">
    <nc r="G375" t="inlineStr">
      <is>
        <t>„LINC - creșterea capacității administrației publice centrale în prevenirea și identificarea cazurilor de conflicte de interese, incompatibilității și averi nejustificate”</t>
      </is>
    </nc>
  </rcc>
  <rfmt sheetId="1" sqref="G375">
    <dxf>
      <alignment horizontal="center"/>
    </dxf>
  </rfmt>
  <rcc rId="2837" sId="1">
    <nc r="H375" t="inlineStr">
      <is>
        <t>Agenția Națională de Integritate</t>
      </is>
    </nc>
  </rcc>
  <rfmt sheetId="1" sqref="H375">
    <dxf>
      <alignment horizontal="center"/>
    </dxf>
  </rfmt>
  <rcc rId="2838" sId="1">
    <nc r="F375" t="inlineStr">
      <is>
        <t>CP5/2017 (MySMIS: POCA/130/2/2</t>
      </is>
    </nc>
  </rcc>
  <rcc rId="2839" sId="1">
    <nc r="I375" t="inlineStr">
      <is>
        <t>ASOCIATIA ROMANA PENTRU TRANSPARENTA</t>
      </is>
    </nc>
  </rcc>
  <rcc rId="2840" sId="1">
    <nc r="J375" t="inlineStr">
      <is>
        <t>Obiectivul general al proiectului consta în îmbunataþirea activitaþii de identificare, sancþionare si de prevenire a cazurilor de
incompatibilitaþi, conflicte de interese si averi nejustificate la nivelul autoritaþilor administraþiei publice centrale si a Parlamentului.
Obiectivul general, ce este urmarit prin implementarea de activitaþi subsumate la 4 obiective specifice, are în vedere implementarea unui
numar semnificativ dintre direcþiile de acþiune aflate în sarcina ANI conform Strategiei Naþionale Anticorupþie 2016-2020 (SNA), acþiuni de
punere în practica a obiectivului specific 5.2 al SNA: „Îmbunataþirea activitaþii de identificare, sancþionare si de prevenire a cazurilor de
incompatibilitaþi, conflicte de interese si averi nejustificate” si care contribuie de asemenea si la atingerea benchmark-ului nr. 2 al
Mecanismului de Cooperare si verificare.</t>
      </is>
    </nc>
  </rcc>
  <rfmt sheetId="1" sqref="J375">
    <dxf>
      <alignment vertical="center"/>
    </dxf>
  </rfmt>
  <rfmt sheetId="1" sqref="J375">
    <dxf>
      <alignment horizontal="center"/>
    </dxf>
  </rfmt>
  <rfmt sheetId="1" sqref="J375">
    <dxf>
      <alignment vertical="top"/>
    </dxf>
  </rfmt>
  <rfmt sheetId="1" sqref="J375">
    <dxf>
      <alignment horizontal="left"/>
    </dxf>
  </rfmt>
  <rfmt sheetId="1" sqref="J375">
    <dxf>
      <alignment vertical="bottom"/>
    </dxf>
  </rfmt>
  <rcc rId="2841" sId="1" numFmtId="19">
    <nc r="K375">
      <v>43311</v>
    </nc>
  </rcc>
  <rcc rId="2842" sId="1">
    <nc r="E375" t="inlineStr">
      <is>
        <t>AP2/22i /2.2</t>
      </is>
    </nc>
  </rcc>
  <rcv guid="{EA64E7D7-BA48-4965-B650-778AE412FE0C}" action="delete"/>
  <rdn rId="0" localSheetId="1" customView="1" name="Z_EA64E7D7_BA48_4965_B650_778AE412FE0C_.wvu.PrintArea" hidden="1" oldHidden="1">
    <formula>Sheet1!$A$1:$AL$434</formula>
    <oldFormula>Sheet1!$A$1:$AL$434</oldFormula>
  </rdn>
  <rdn rId="0" localSheetId="1" customView="1" name="Z_EA64E7D7_BA48_4965_B650_778AE412FE0C_.wvu.FilterData" hidden="1" oldHidden="1">
    <formula>Sheet1!$A$1:$DG$406</formula>
    <oldFormula>Sheet1!$A$1:$DG$406</oldFormula>
  </rdn>
  <rcv guid="{EA64E7D7-BA48-4965-B650-778AE412FE0C}" action="add"/>
</revisions>
</file>

<file path=xl/revisions/revisionLog2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23" sId="1">
    <oc r="J135" t="inlineStr">
      <is>
        <t xml:space="preserve">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t>
      </is>
    </oc>
    <nc r="J135" t="inlineStr">
      <is>
        <t xml:space="preserve">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t>
      </is>
    </nc>
  </rcc>
</revisions>
</file>

<file path=xl/revisions/revisionLog2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24" sId="1">
    <oc r="J135" t="inlineStr">
      <is>
        <t xml:space="preserve">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t>
      </is>
    </oc>
    <nc r="J135" t="inlineStr">
      <is>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is>
    </nc>
  </rcc>
</revisions>
</file>

<file path=xl/revisions/revisionLog2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35" start="0" length="2147483647">
    <dxf>
      <font>
        <b val="0"/>
      </font>
    </dxf>
  </rfmt>
  <rfmt sheetId="1" sqref="J135">
    <dxf>
      <alignment horizontal="left"/>
    </dxf>
  </rfmt>
  <rfmt sheetId="1" sqref="L135" start="0" length="2147483647">
    <dxf>
      <font>
        <b val="0"/>
      </font>
    </dxf>
  </rfmt>
</revisions>
</file>

<file path=xl/revisions/revisionLog2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25" sId="1">
    <oc r="J50" t="inlineStr">
      <is>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t>
      </is>
    </oc>
    <nc r="J50" t="inlineStr">
      <is>
        <t xml:space="preserve">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t>
      </is>
    </nc>
  </rcc>
</revisions>
</file>

<file path=xl/revisions/revisionLog2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26" sId="1">
    <oc r="J50" t="inlineStr">
      <is>
        <t xml:space="preserve">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t>
      </is>
    </oc>
    <nc r="J50" t="inlineStr">
      <is>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is>
    </nc>
  </rcc>
</revisions>
</file>

<file path=xl/revisions/revisionLog2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27" sId="1">
    <oc r="H50" t="inlineStr">
      <is>
        <t>Municipiul Brăila</t>
      </is>
    </oc>
    <nc r="H50" t="inlineStr">
      <is>
        <t>Județul Brăila</t>
      </is>
    </nc>
  </rcc>
</revisions>
</file>

<file path=xl/revisions/revisionLog2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28" sId="1">
    <nc r="B117">
      <v>116685</v>
    </nc>
  </rcc>
  <rcc rId="1629" sId="1">
    <nc r="C117">
      <v>407</v>
    </nc>
  </rcc>
  <rcc rId="1630" sId="1">
    <nc r="D117" t="inlineStr">
      <is>
        <t>SD</t>
      </is>
    </nc>
  </rcc>
  <rcc rId="1631" sId="1" odxf="1" dxf="1">
    <nc r="E117" t="inlineStr">
      <is>
        <t>AP 2/11i  /2.2</t>
      </is>
    </nc>
    <odxf>
      <font>
        <b/>
        <sz val="12"/>
        <color auto="1"/>
      </font>
    </odxf>
    <ndxf>
      <font>
        <b val="0"/>
        <sz val="12"/>
        <color auto="1"/>
      </font>
    </ndxf>
  </rcc>
  <rcc rId="1632" sId="1" odxf="1" dxf="1">
    <nc r="F117" t="inlineStr">
      <is>
        <t>CP1 less /2017</t>
      </is>
    </nc>
    <odxf>
      <font>
        <b/>
        <sz val="12"/>
        <color auto="1"/>
      </font>
      <alignment horizontal="center"/>
    </odxf>
    <ndxf>
      <font>
        <b val="0"/>
        <sz val="12"/>
        <color auto="1"/>
      </font>
      <alignment horizontal="general"/>
    </ndxf>
  </rcc>
  <rcc rId="1633" sId="1">
    <nc r="G117" t="inlineStr">
      <is>
        <t>Dezvoltarea sistemului de management anticorupíe la nivelul judeúlui Giurgiu - SisABC</t>
      </is>
    </nc>
  </rcc>
  <rcc rId="1634" sId="1">
    <nc r="H117" t="inlineStr">
      <is>
        <t>Judeúl Giurgiu</t>
      </is>
    </nc>
  </rcc>
  <rcc rId="1635" sId="1">
    <nc r="I117" t="inlineStr">
      <is>
        <t>Fundația Centrul de Resurse Juridice</t>
      </is>
    </nc>
  </rcc>
</revisions>
</file>

<file path=xl/revisions/revisionLog2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36" sId="1" numFmtId="19">
    <nc r="K117">
      <v>43298</v>
    </nc>
  </rcc>
  <rcc rId="1637" sId="1" odxf="1" dxf="1" numFmtId="19">
    <nc r="L117">
      <v>43755</v>
    </nc>
    <odxf>
      <numFmt numFmtId="0" formatCode="General"/>
    </odxf>
    <ndxf>
      <numFmt numFmtId="19" formatCode="dd/mm/yyyy"/>
    </ndxf>
  </rcc>
  <rcc rId="1638" sId="1">
    <nc r="M117">
      <v>85</v>
    </nc>
  </rcc>
  <rcc rId="1639" sId="1">
    <nc r="N117">
      <v>3</v>
    </nc>
  </rcc>
  <rcc rId="1640" sId="1" odxf="1" dxf="1">
    <nc r="O117" t="inlineStr">
      <is>
        <t>Giurgiu</t>
      </is>
    </nc>
    <odxf>
      <font>
        <b/>
        <sz val="12"/>
        <color auto="1"/>
      </font>
      <fill>
        <patternFill patternType="none">
          <bgColor indexed="65"/>
        </patternFill>
      </fill>
    </odxf>
    <ndxf>
      <font>
        <b val="0"/>
        <sz val="12"/>
        <color auto="1"/>
      </font>
      <fill>
        <patternFill patternType="solid">
          <bgColor theme="0"/>
        </patternFill>
      </fill>
    </ndxf>
  </rcc>
  <rcc rId="1641" sId="1" odxf="1" dxf="1">
    <nc r="P117" t="inlineStr">
      <is>
        <t>Giurgiu</t>
      </is>
    </nc>
    <odxf>
      <font>
        <b/>
        <sz val="12"/>
        <color auto="1"/>
      </font>
      <fill>
        <patternFill patternType="none">
          <bgColor indexed="65"/>
        </patternFill>
      </fill>
    </odxf>
    <ndxf>
      <font>
        <b val="0"/>
        <sz val="12"/>
        <color auto="1"/>
      </font>
      <fill>
        <patternFill patternType="solid">
          <bgColor theme="0"/>
        </patternFill>
      </fill>
    </ndxf>
  </rcc>
  <rcc rId="1642" sId="1" odxf="1" dxf="1">
    <nc r="Q117" t="inlineStr">
      <is>
        <t>APL</t>
      </is>
    </nc>
    <odxf>
      <font>
        <b/>
        <sz val="12"/>
        <color auto="1"/>
      </font>
      <fill>
        <patternFill patternType="none">
          <bgColor indexed="65"/>
        </patternFill>
      </fill>
    </odxf>
    <ndxf>
      <font>
        <b val="0"/>
        <sz val="12"/>
        <color auto="1"/>
      </font>
      <fill>
        <patternFill patternType="solid">
          <bgColor theme="0"/>
        </patternFill>
      </fill>
    </ndxf>
  </rcc>
  <rcc rId="1643" sId="1" odxf="1" dxf="1">
    <nc r="R117" t="inlineStr">
      <is>
        <t>119 - Investiții în capacitatea instituțională și în eficiența administrațiilor și a serviciilor publice la nivel național, regional și local, în perspectiva realizării de reforme, a unei mai bune legiferări și a bunei guvernanțe</t>
      </is>
    </nc>
    <odxf>
      <font>
        <b/>
        <sz val="12"/>
        <color auto="1"/>
      </font>
      <fill>
        <patternFill patternType="none">
          <bgColor indexed="65"/>
        </patternFill>
      </fill>
    </odxf>
    <ndxf>
      <font>
        <b val="0"/>
        <sz val="12"/>
        <color auto="1"/>
      </font>
      <fill>
        <patternFill patternType="solid">
          <bgColor theme="0"/>
        </patternFill>
      </fill>
    </ndxf>
  </rcc>
  <rcc rId="1644" sId="1" numFmtId="4">
    <oc r="S117">
      <f>T117+U117</f>
    </oc>
    <nc r="S117">
      <v>335386.32</v>
    </nc>
  </rcc>
  <rcc rId="1645" sId="1">
    <nc r="T117">
      <v>335386.32</v>
    </nc>
  </rcc>
  <rcc rId="1646" sId="1">
    <nc r="U117">
      <v>0</v>
    </nc>
  </rcc>
  <rcc rId="1647" sId="1" numFmtId="4">
    <oc r="V117">
      <f>W117+X117</f>
    </oc>
    <nc r="V117">
      <v>53492.24</v>
    </nc>
  </rcc>
  <rcc rId="1648" sId="1">
    <nc r="W117">
      <v>53492.24</v>
    </nc>
  </rcc>
  <rcc rId="1649" sId="1" numFmtId="4">
    <oc r="Y117">
      <f>Z117+AA117</f>
    </oc>
    <nc r="Y117">
      <v>5693.57</v>
    </nc>
  </rcc>
  <rcc rId="1650" sId="1" numFmtId="4">
    <nc r="Z117">
      <v>5693.57</v>
    </nc>
  </rcc>
  <rcc rId="1651" sId="1" numFmtId="4">
    <oc r="AB117">
      <f>AC117+AD117</f>
    </oc>
    <nc r="AB117">
      <v>2242.73</v>
    </nc>
  </rcc>
  <rcc rId="1652" sId="1" odxf="1" dxf="1">
    <nc r="AH117" t="inlineStr">
      <is>
        <t xml:space="preserve"> în implementare</t>
      </is>
    </nc>
    <odxf>
      <font>
        <b/>
        <sz val="12"/>
        <color auto="1"/>
      </font>
    </odxf>
    <ndxf>
      <font>
        <b val="0"/>
        <sz val="12"/>
        <color auto="1"/>
      </font>
    </ndxf>
  </rcc>
  <rcc rId="1653" sId="1" odxf="1" dxf="1">
    <nc r="AI117" t="inlineStr">
      <is>
        <t>n.a</t>
      </is>
    </nc>
    <odxf>
      <font>
        <b/>
        <sz val="12"/>
        <color auto="1"/>
      </font>
      <numFmt numFmtId="3" formatCode="#,##0"/>
    </odxf>
    <ndxf>
      <font>
        <b val="0"/>
        <sz val="12"/>
        <color auto="1"/>
        <name val="Trebuchet MS"/>
        <scheme val="none"/>
      </font>
      <numFmt numFmtId="19" formatCode="dd/mm/yyyy"/>
    </ndxf>
  </rcc>
  <rcc rId="1654" sId="1">
    <nc r="AJ117" t="inlineStr">
      <is>
        <t xml:space="preserve">n.a. </t>
      </is>
    </nc>
  </rcc>
</revisions>
</file>

<file path=xl/revisions/revisionLog2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55" sId="1">
    <nc r="J117" t="inlineStr">
      <is>
        <t xml:space="preserve">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t>
      </is>
    </nc>
  </rcc>
</revisions>
</file>

<file path=xl/revisions/revisionLog2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56" sId="1">
    <oc r="J117" t="inlineStr">
      <is>
        <t xml:space="preserve">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t>
      </is>
    </oc>
    <nc r="J117" t="inlineStr">
      <is>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is>
    </nc>
  </rcc>
  <rfmt sheetId="1" sqref="J117" start="0" length="2147483647">
    <dxf>
      <font>
        <b val="0"/>
      </font>
    </dxf>
  </rfmt>
  <rfmt sheetId="1" sqref="J117">
    <dxf>
      <alignment horizontal="left"/>
    </dxf>
  </rfmt>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45" sId="1" odxf="1" dxf="1">
    <oc r="F375" t="inlineStr">
      <is>
        <t>CP5/2017 (MySMIS: POCA/130/2/2</t>
      </is>
    </oc>
    <nc r="F375" t="inlineStr">
      <is>
        <t>CP 5/2017 (MySMIS: POCA/130/2/2)</t>
      </is>
    </nc>
    <odxf>
      <font>
        <b val="0"/>
        <sz val="12"/>
      </font>
    </odxf>
    <ndxf>
      <font>
        <b/>
        <sz val="12"/>
      </font>
    </ndxf>
  </rcc>
  <rcv guid="{36624B2D-80F9-4F79-AC4A-B3547C36F23F}" action="delete"/>
  <rdn rId="0" localSheetId="1" customView="1" name="Z_36624B2D_80F9_4F79_AC4A_B3547C36F23F_.wvu.PrintArea" hidden="1" oldHidden="1">
    <formula>Sheet1!$A$1:$AL$434</formula>
    <oldFormula>Sheet1!$A$1:$AL$434</oldFormula>
  </rdn>
  <rdn rId="0" localSheetId="1" customView="1" name="Z_36624B2D_80F9_4F79_AC4A_B3547C36F23F_.wvu.FilterData" hidden="1" oldHidden="1">
    <formula>Sheet1!$A$1:$DG$406</formula>
    <oldFormula>Sheet1!$A$1:$DG$406</oldFormula>
  </rdn>
  <rcv guid="{36624B2D-80F9-4F79-AC4A-B3547C36F23F}" action="add"/>
</revisions>
</file>

<file path=xl/revisions/revisionLog2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M117" start="0" length="2147483647">
    <dxf>
      <font>
        <b val="0"/>
      </font>
    </dxf>
  </rfmt>
  <rfmt sheetId="1" sqref="L117" start="0" length="2147483647">
    <dxf>
      <font>
        <b val="0"/>
      </font>
    </dxf>
  </rfmt>
  <rfmt sheetId="1" sqref="G117:I117" start="0" length="2147483647">
    <dxf>
      <font>
        <b val="0"/>
      </font>
    </dxf>
  </rfmt>
  <rcc rId="1657" sId="1">
    <oc r="H117" t="inlineStr">
      <is>
        <t>Judeúl Giurgiu</t>
      </is>
    </oc>
    <nc r="H117" t="inlineStr">
      <is>
        <t>Județul Giurgiu</t>
      </is>
    </nc>
  </rcc>
  <rfmt sheetId="1" sqref="B117:D117" start="0" length="2147483647">
    <dxf>
      <font>
        <b val="0"/>
      </font>
    </dxf>
  </rfmt>
</revisions>
</file>

<file path=xl/revisions/revisionLog2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58" sId="1">
    <nc r="B56">
      <v>119450</v>
    </nc>
  </rcc>
  <rcc rId="1659" sId="1">
    <nc r="C56">
      <v>485</v>
    </nc>
  </rcc>
  <rcc rId="1660" sId="1">
    <nc r="D56" t="inlineStr">
      <is>
        <t>MM</t>
      </is>
    </nc>
  </rcc>
  <rcc rId="1661" sId="1">
    <nc r="E56" t="inlineStr">
      <is>
        <t>AP 2/11i  /2.1</t>
      </is>
    </nc>
  </rcc>
  <rcc rId="1662" sId="1">
    <nc r="F56" t="inlineStr">
      <is>
        <t>CP6 less /2018</t>
      </is>
    </nc>
  </rcc>
  <rcc rId="1663" sId="1">
    <nc r="I56" t="inlineStr">
      <is>
        <t>n.a</t>
      </is>
    </nc>
  </rcc>
  <rcc rId="1664" sId="1">
    <nc r="H56" t="inlineStr">
      <is>
        <t>Jud. Brasov</t>
      </is>
    </nc>
  </rcc>
  <rcc rId="1665" sId="1" xfDxf="1" dxf="1">
    <nc r="G56" t="inlineStr">
      <is>
        <t>Sisteme, standarde si procese eficientizate si optimizate in cadrul Primariei Municipiului Codlea</t>
      </is>
    </nc>
    <ndxf>
      <font>
        <sz val="12"/>
        <color auto="1"/>
      </font>
      <alignment horizontal="left" vertical="center" wrapText="1"/>
      <border outline="0">
        <left style="thin">
          <color indexed="64"/>
        </left>
        <right style="thin">
          <color indexed="64"/>
        </right>
        <top style="thin">
          <color indexed="64"/>
        </top>
        <bottom style="thin">
          <color indexed="64"/>
        </bottom>
      </border>
    </ndxf>
  </rcc>
  <rcc rId="1666" sId="1" numFmtId="19">
    <nc r="K56">
      <v>43298</v>
    </nc>
  </rcc>
  <rcc rId="1667" sId="1">
    <nc r="J56" t="inlineStr">
      <is>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is>
    </nc>
  </rcc>
  <rcc rId="1668" sId="1">
    <nc r="N56">
      <v>7</v>
    </nc>
  </rcc>
  <rcc rId="1669" sId="1">
    <nc r="O56" t="inlineStr">
      <is>
        <t>Brașov</t>
      </is>
    </nc>
  </rcc>
  <rcc rId="1670" sId="1">
    <nc r="P56" t="inlineStr">
      <is>
        <t>Brasov</t>
      </is>
    </nc>
  </rcc>
  <rcc rId="1671" sId="1">
    <nc r="Q56" t="inlineStr">
      <is>
        <t>APL</t>
      </is>
    </nc>
  </rcc>
  <rcc rId="1672" sId="1">
    <nc r="R56" t="inlineStr">
      <is>
        <t>120 - Investiții în capacitatea instituțională și în eficiența administrațiilor și a serviciilor publice la nivel național, regional și local, în perspectiva realizării de reforme, a unei mai bune legiferări și a bunei guvernanțe</t>
      </is>
    </nc>
  </rcc>
  <rcc rId="1673" sId="1" numFmtId="4">
    <nc r="M56">
      <f>S56/AE56*100</f>
    </nc>
  </rcc>
  <rcc rId="1674" sId="1" numFmtId="19">
    <nc r="L56">
      <v>43421</v>
    </nc>
  </rcc>
  <rcc rId="1675" sId="1" numFmtId="4">
    <nc r="T56">
      <v>329678.46000000002</v>
    </nc>
  </rcc>
  <rcc rId="1676" sId="1" numFmtId="4">
    <nc r="W56">
      <v>50421.4</v>
    </nc>
  </rcc>
  <rcc rId="1677" sId="1" numFmtId="4">
    <nc r="Z56">
      <v>7757.14</v>
    </nc>
  </rcc>
  <rcc rId="1678" sId="1">
    <nc r="AH56" t="inlineStr">
      <is>
        <t>Implementare</t>
      </is>
    </nc>
  </rcc>
  <rcv guid="{65C35D6D-934F-4431-BA92-90255FC17BA4}" action="delete"/>
  <rdn rId="0" localSheetId="1" customView="1" name="Z_65C35D6D_934F_4431_BA92_90255FC17BA4_.wvu.PrintArea" hidden="1" oldHidden="1">
    <formula>Sheet1!$A$1:$AL$403</formula>
    <oldFormula>Sheet1!$A$1:$AL$403</oldFormula>
  </rdn>
  <rdn rId="0" localSheetId="1" customView="1" name="Z_65C35D6D_934F_4431_BA92_90255FC17BA4_.wvu.FilterData" hidden="1" oldHidden="1">
    <formula>Sheet1!$A$1:$AL$375</formula>
    <oldFormula>Sheet1!$A$1:$AL$375</oldFormula>
  </rdn>
  <rcv guid="{65C35D6D-934F-4431-BA92-90255FC17BA4}" action="add"/>
</revisions>
</file>

<file path=xl/revisions/revisionLog2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81" sId="1" numFmtId="4">
    <nc r="AF56">
      <v>0</v>
    </nc>
  </rcc>
  <rcc rId="1682" sId="1">
    <oc r="AH56" t="inlineStr">
      <is>
        <t>Implementare</t>
      </is>
    </oc>
    <nc r="AH56" t="inlineStr">
      <is>
        <t xml:space="preserve"> în implementare</t>
      </is>
    </nc>
  </rcc>
  <rcc rId="1683" sId="1" odxf="1" dxf="1">
    <nc r="AI56" t="inlineStr">
      <is>
        <t>n.a</t>
      </is>
    </nc>
    <odxf/>
    <ndxf/>
  </rcc>
  <rcc rId="1684" sId="1" odxf="1" dxf="1" numFmtId="4">
    <nc r="AJ56">
      <v>0</v>
    </nc>
    <odxf>
      <border outline="0">
        <top/>
      </border>
    </odxf>
    <ndxf>
      <border outline="0">
        <top style="thin">
          <color indexed="64"/>
        </top>
      </border>
    </ndxf>
  </rcc>
  <rcc rId="1685" sId="1" numFmtId="4">
    <nc r="AK56">
      <v>0</v>
    </nc>
  </rcc>
</revisions>
</file>

<file path=xl/revisions/revisionLog2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86" sId="1" numFmtId="19">
    <oc r="L251">
      <v>43430</v>
    </oc>
    <nc r="L251">
      <v>43611</v>
    </nc>
  </rcc>
  <rcc rId="1687" sId="1">
    <oc r="AI251" t="inlineStr">
      <is>
        <t>AA4/ 12.06.2018</t>
      </is>
    </oc>
    <nc r="AI251" t="inlineStr">
      <is>
        <t>AA4/ 12.06.2018
AA5/19.07.2018 PRELUNGIRE 6 LUNI</t>
      </is>
    </nc>
  </rcc>
  <rcv guid="{EF10298D-3F59-43F1-9A86-8C1CCA3B5D93}" action="delete"/>
  <rdn rId="0" localSheetId="1" customView="1" name="Z_EF10298D_3F59_43F1_9A86_8C1CCA3B5D93_.wvu.PrintArea" hidden="1" oldHidden="1">
    <formula>Sheet1!$A$1:$AL$403</formula>
    <oldFormula>Sheet1!$A$1:$AL$403</oldFormula>
  </rdn>
  <rdn rId="0" localSheetId="1" customView="1" name="Z_EF10298D_3F59_43F1_9A86_8C1CCA3B5D93_.wvu.FilterData" hidden="1" oldHidden="1">
    <formula>Sheet1!$A$6:$AL$403</formula>
    <oldFormula>Sheet1!$A$6:$AL$403</oldFormula>
  </rdn>
  <rcv guid="{EF10298D-3F59-43F1-9A86-8C1CCA3B5D93}" action="add"/>
</revisions>
</file>

<file path=xl/revisions/revisionLog2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90" sId="1">
    <oc r="F56" t="inlineStr">
      <is>
        <t>CP6 less /2018</t>
      </is>
    </oc>
    <nc r="F56" t="inlineStr">
      <is>
        <t>CP6 less /2017</t>
      </is>
    </nc>
  </rcc>
  <rcv guid="{36624B2D-80F9-4F79-AC4A-B3547C36F23F}" action="delete"/>
  <rdn rId="0" localSheetId="1" customView="1" name="Z_36624B2D_80F9_4F79_AC4A_B3547C36F23F_.wvu.PrintArea" hidden="1" oldHidden="1">
    <formula>Sheet1!$A$1:$AL$403</formula>
    <oldFormula>Sheet1!$A$1:$AL$403</oldFormula>
  </rdn>
  <rdn rId="0" localSheetId="1" customView="1" name="Z_36624B2D_80F9_4F79_AC4A_B3547C36F23F_.wvu.FilterData" hidden="1" oldHidden="1">
    <formula>Sheet1!$A$1:$DG$375</formula>
    <oldFormula>Sheet1!$A$1:$AL$375</oldFormula>
  </rdn>
  <rcv guid="{36624B2D-80F9-4F79-AC4A-B3547C36F23F}" action="add"/>
</revisions>
</file>

<file path=xl/revisions/revisionLog2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93" sId="1">
    <nc r="B72">
      <v>118879</v>
    </nc>
  </rcc>
  <rcc rId="1694" sId="1">
    <nc r="C72">
      <v>452</v>
    </nc>
  </rcc>
  <rcc rId="1695" sId="1">
    <nc r="D72" t="inlineStr">
      <is>
        <t>GC</t>
      </is>
    </nc>
  </rcc>
  <rcc rId="1696" sId="1" odxf="1" dxf="1">
    <nc r="F72" t="inlineStr">
      <is>
        <t>CP1 less /2017</t>
      </is>
    </nc>
    <odxf>
      <font>
        <b/>
        <sz val="12"/>
        <color auto="1"/>
      </font>
      <alignment horizontal="center"/>
    </odxf>
    <ndxf>
      <font>
        <b val="0"/>
        <sz val="12"/>
        <color auto="1"/>
      </font>
      <alignment horizontal="general"/>
    </ndxf>
  </rcc>
  <rcc rId="1697" sId="1">
    <nc r="G72" t="inlineStr">
      <is>
        <t>Îmbunătățirea capacității administrației publice locale de a furniza servicii în baza principiilor de etică, transparență și integritate</t>
      </is>
    </nc>
  </rcc>
  <rcc rId="1698" sId="1">
    <nc r="H72" t="inlineStr">
      <is>
        <t>Județul Călărași</t>
      </is>
    </nc>
  </rcc>
  <rcc rId="1699" sId="1" odxf="1" dxf="1">
    <nc r="I72" t="inlineStr">
      <is>
        <t>n.a</t>
      </is>
    </nc>
    <odxf/>
    <ndxf/>
  </rcc>
  <rfmt sheetId="1" sqref="J72">
    <dxf>
      <alignment horizontal="left"/>
    </dxf>
  </rfmt>
  <rfmt sheetId="1" sqref="J72" start="0" length="2147483647">
    <dxf>
      <font>
        <b val="0"/>
      </font>
    </dxf>
  </rfmt>
  <rfmt sheetId="1" sqref="G72:H72" start="0" length="2147483647">
    <dxf>
      <font>
        <b val="0"/>
      </font>
    </dxf>
  </rfmt>
  <rfmt sheetId="1" sqref="I72" start="0" length="2147483647">
    <dxf>
      <font>
        <b val="0"/>
      </font>
    </dxf>
  </rfmt>
  <rcc rId="1700" sId="1">
    <nc r="J72" t="inlineStr">
      <is>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imbunataþirea cunostinþelor si a competenþelor personalului propriu.
Os.1) Cresterea gradului de dezvoltare a capacitatii analitice a UAT-ului, de a efectua activitaþi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is>
    </nc>
  </rcc>
  <rcc rId="1701" sId="1" numFmtId="19">
    <nc r="K72">
      <v>43313</v>
    </nc>
  </rcc>
  <rcc rId="1702" sId="1" odxf="1" dxf="1" numFmtId="19">
    <nc r="L72">
      <v>43616</v>
    </nc>
    <odxf>
      <numFmt numFmtId="0" formatCode="General"/>
    </odxf>
    <ndxf>
      <numFmt numFmtId="19" formatCode="dd/mm/yyyy"/>
    </ndxf>
  </rcc>
  <rfmt sheetId="1" sqref="L72" start="0" length="2147483647">
    <dxf>
      <font>
        <b val="0"/>
      </font>
    </dxf>
  </rfmt>
  <rfmt sheetId="1" sqref="K72:Q72">
    <dxf>
      <fill>
        <patternFill patternType="solid">
          <bgColor rgb="FFFFCCFF"/>
        </patternFill>
      </fill>
    </dxf>
  </rfmt>
  <rcc rId="1703" sId="1">
    <nc r="M72">
      <v>85</v>
    </nc>
  </rcc>
  <rfmt sheetId="1" sqref="M72:O72" start="0" length="2147483647">
    <dxf>
      <font>
        <b val="0"/>
      </font>
    </dxf>
  </rfmt>
  <rcc rId="1704" sId="1">
    <nc r="N72">
      <v>3</v>
    </nc>
  </rcc>
  <rcc rId="1705" sId="1" odxf="1" dxf="1">
    <nc r="P72" t="inlineStr">
      <is>
        <t>CĂLĂRAȘI</t>
      </is>
    </nc>
    <odxf>
      <font>
        <b/>
        <sz val="12"/>
        <color auto="1"/>
      </font>
    </odxf>
    <ndxf>
      <font>
        <b val="0"/>
        <sz val="12"/>
        <color auto="1"/>
      </font>
    </ndxf>
  </rcc>
  <rcc rId="1706" sId="1">
    <nc r="Q72" t="inlineStr">
      <is>
        <t>APL</t>
      </is>
    </nc>
  </rcc>
  <rfmt sheetId="1" sqref="Q72" start="0" length="2147483647">
    <dxf>
      <font>
        <b val="0"/>
      </font>
    </dxf>
  </rfmt>
  <rcc rId="1707" sId="1" odxf="1" dxf="1">
    <nc r="R72" t="inlineStr">
      <is>
        <t>119 - Investiții în capacitatea instituțională și în eficiența administrațiilor și a serviciilor publice la nivel național, regional și local, în perspectiva realizării de reforme, a unei mai bune legiferări și a bunei guvernanțe</t>
      </is>
    </nc>
    <odxf>
      <font>
        <b/>
        <sz val="12"/>
        <color auto="1"/>
      </font>
      <fill>
        <patternFill patternType="none">
          <bgColor indexed="65"/>
        </patternFill>
      </fill>
    </odxf>
    <ndxf>
      <font>
        <b val="0"/>
        <sz val="12"/>
        <color auto="1"/>
      </font>
      <fill>
        <patternFill patternType="solid">
          <bgColor theme="0"/>
        </patternFill>
      </fill>
    </ndxf>
  </rcc>
  <rcc rId="1708" sId="1">
    <nc r="S72">
      <v>338205.65</v>
    </nc>
  </rcc>
  <rfmt sheetId="1" sqref="S72" start="0" length="2147483647">
    <dxf>
      <font>
        <b val="0"/>
      </font>
    </dxf>
  </rfmt>
  <rfmt sheetId="1" sqref="T72" start="0" length="0">
    <dxf>
      <font>
        <b val="0"/>
        <sz val="12"/>
        <color auto="1"/>
      </font>
      <fill>
        <patternFill patternType="none">
          <bgColor indexed="65"/>
        </patternFill>
      </fill>
    </dxf>
  </rfmt>
  <rcc rId="1709" sId="1" odxf="1" dxf="1">
    <nc r="T72">
      <v>338205.65</v>
    </nc>
    <ndxf>
      <font>
        <b/>
        <sz val="12"/>
        <color auto="1"/>
      </font>
      <fill>
        <patternFill patternType="solid">
          <bgColor rgb="FFFFFF00"/>
        </patternFill>
      </fill>
    </ndxf>
  </rcc>
  <rfmt sheetId="1" sqref="T72" start="0" length="2147483647">
    <dxf>
      <font>
        <b val="0"/>
      </font>
    </dxf>
  </rfmt>
  <rcc rId="1710" sId="1">
    <nc r="U72">
      <v>0</v>
    </nc>
  </rcc>
  <rcc rId="1711" sId="1" numFmtId="4">
    <nc r="V72">
      <v>51725.57</v>
    </nc>
  </rcc>
  <rcc rId="1712" sId="1">
    <nc r="W72">
      <v>51725.57</v>
    </nc>
  </rcc>
  <rcc rId="1713" sId="1">
    <nc r="X72">
      <v>0</v>
    </nc>
  </rcc>
  <rcc rId="1714" sId="1">
    <nc r="Y72">
      <v>7957.78</v>
    </nc>
  </rcc>
  <rfmt sheetId="1" sqref="Y72">
    <dxf>
      <fill>
        <patternFill patternType="solid">
          <bgColor rgb="FFFFCCFF"/>
        </patternFill>
      </fill>
    </dxf>
  </rfmt>
  <rfmt sheetId="1" sqref="V72">
    <dxf>
      <fill>
        <patternFill patternType="solid">
          <bgColor rgb="FFFFCCFF"/>
        </patternFill>
      </fill>
    </dxf>
  </rfmt>
  <rfmt sheetId="1" sqref="V72" start="0" length="2147483647">
    <dxf>
      <font>
        <b/>
      </font>
    </dxf>
  </rfmt>
  <rfmt sheetId="1" sqref="V72" start="0" length="2147483647">
    <dxf>
      <font>
        <b val="0"/>
      </font>
    </dxf>
  </rfmt>
  <rfmt sheetId="1" sqref="Y72" start="0" length="2147483647">
    <dxf>
      <font>
        <b val="0"/>
      </font>
    </dxf>
  </rfmt>
  <rfmt sheetId="1" sqref="W72" start="0" length="2147483647">
    <dxf>
      <font>
        <b val="0"/>
      </font>
    </dxf>
  </rfmt>
  <rcc rId="1715" sId="1" numFmtId="4">
    <nc r="AB72">
      <v>0</v>
    </nc>
  </rcc>
  <rcc rId="1716" sId="1" numFmtId="4">
    <nc r="Z72">
      <v>7957.78</v>
    </nc>
  </rcc>
  <rcc rId="1717" sId="1" numFmtId="4">
    <nc r="AA72">
      <v>0</v>
    </nc>
  </rcc>
  <rfmt sheetId="1" sqref="Z72:AA72" start="0" length="2147483647">
    <dxf>
      <font>
        <b val="0"/>
      </font>
    </dxf>
  </rfmt>
  <rfmt sheetId="1" sqref="AB72">
    <dxf>
      <fill>
        <patternFill patternType="solid">
          <bgColor rgb="FFFFCCFF"/>
        </patternFill>
      </fill>
    </dxf>
  </rfmt>
  <rfmt sheetId="1" sqref="AE72:AJ72">
    <dxf>
      <fill>
        <patternFill>
          <bgColor rgb="FFFFCCFF"/>
        </patternFill>
      </fill>
    </dxf>
  </rfmt>
  <rcc rId="1718" sId="1" numFmtId="4">
    <nc r="AE72">
      <v>397889</v>
    </nc>
  </rcc>
  <rcc rId="1719" sId="1" numFmtId="4">
    <nc r="AF72">
      <v>0</v>
    </nc>
  </rcc>
  <rcc rId="1720" sId="1" odxf="1" s="1" dxf="1" numFmtId="4">
    <nc r="AG72">
      <v>397889</v>
    </nc>
    <odxf>
      <font>
        <b val="0"/>
        <i val="0"/>
        <strike val="0"/>
        <condense val="0"/>
        <extend val="0"/>
        <outline val="0"/>
        <shadow val="0"/>
        <u val="none"/>
        <vertAlign val="baseline"/>
        <sz val="12"/>
        <color auto="1"/>
        <name val="Calibri"/>
        <family val="2"/>
        <charset val="238"/>
        <scheme val="minor"/>
      </font>
      <numFmt numFmtId="165" formatCode="#,##0.00_ ;\-#,##0.00\ "/>
      <fill>
        <patternFill patternType="solid">
          <fgColor indexed="64"/>
          <bgColor rgb="FFFFCCFF"/>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sz val="12"/>
        <color auto="1"/>
        <name val="Calibri"/>
        <family val="2"/>
        <charset val="238"/>
        <scheme val="minor"/>
      </font>
      <numFmt numFmtId="4" formatCode="#,##0.00"/>
    </ndxf>
  </rcc>
  <rcc rId="1721" sId="1" odxf="1" dxf="1">
    <nc r="AH72" t="inlineStr">
      <is>
        <t xml:space="preserve"> în implementare</t>
      </is>
    </nc>
    <odxf>
      <font>
        <b/>
        <sz val="12"/>
        <color auto="1"/>
      </font>
      <fill>
        <patternFill patternType="solid">
          <bgColor rgb="FFFFCCFF"/>
        </patternFill>
      </fill>
    </odxf>
    <ndxf>
      <font>
        <b val="0"/>
        <sz val="12"/>
        <color auto="1"/>
      </font>
      <fill>
        <patternFill patternType="none">
          <bgColor indexed="65"/>
        </patternFill>
      </fill>
    </ndxf>
  </rcc>
  <rfmt sheetId="1" sqref="AE72:AJ72">
    <dxf>
      <fill>
        <patternFill patternType="none">
          <bgColor auto="1"/>
        </patternFill>
      </fill>
    </dxf>
  </rfmt>
  <rfmt sheetId="1" sqref="AB72 Y72">
    <dxf>
      <fill>
        <patternFill patternType="none">
          <bgColor auto="1"/>
        </patternFill>
      </fill>
    </dxf>
  </rfmt>
  <rfmt sheetId="1" sqref="V72 L72:Q72">
    <dxf>
      <fill>
        <patternFill patternType="none">
          <bgColor auto="1"/>
        </patternFill>
      </fill>
    </dxf>
  </rfmt>
  <rfmt sheetId="1" sqref="K72">
    <dxf>
      <fill>
        <patternFill patternType="none">
          <bgColor auto="1"/>
        </patternFill>
      </fill>
    </dxf>
  </rfmt>
  <rcc rId="1722" sId="1" odxf="1" dxf="1">
    <nc r="E72" t="inlineStr">
      <is>
        <t>AP 2/11i  /2.2</t>
      </is>
    </nc>
    <odxf>
      <font>
        <b/>
        <sz val="12"/>
        <color auto="1"/>
      </font>
    </odxf>
    <ndxf>
      <font>
        <b val="0"/>
        <sz val="12"/>
        <color auto="1"/>
      </font>
    </ndxf>
  </rcc>
  <rcv guid="{747340EB-2B31-46D2-ACDE-4FA91E2B50F6}" action="delete"/>
  <rdn rId="0" localSheetId="1" customView="1" name="Z_747340EB_2B31_46D2_ACDE_4FA91E2B50F6_.wvu.PrintArea" hidden="1" oldHidden="1">
    <formula>Sheet1!$A$1:$AL$403</formula>
    <oldFormula>Sheet1!$A$1:$AL$403</oldFormula>
  </rdn>
  <rdn rId="0" localSheetId="1" customView="1" name="Z_747340EB_2B31_46D2_ACDE_4FA91E2B50F6_.wvu.FilterData" hidden="1" oldHidden="1">
    <formula>Sheet1!$H$1:$H$410</formula>
    <oldFormula>Sheet1!$B$1:$B$410</oldFormula>
  </rdn>
  <rcv guid="{747340EB-2B31-46D2-ACDE-4FA91E2B50F6}" action="add"/>
</revisions>
</file>

<file path=xl/revisions/revisionLog2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C1B4D6D-D666-48DD-AB17-E00791B6F0B6}" action="delete"/>
  <rdn rId="0" localSheetId="1" customView="1" name="Z_7C1B4D6D_D666_48DD_AB17_E00791B6F0B6_.wvu.PrintArea" hidden="1" oldHidden="1">
    <formula>Sheet1!$A$1:$AL$403</formula>
    <oldFormula>Sheet1!$A$1:$AL$403</oldFormula>
  </rdn>
  <rdn rId="0" localSheetId="1" customView="1" name="Z_7C1B4D6D_D666_48DD_AB17_E00791B6F0B6_.wvu.FilterData" hidden="1" oldHidden="1">
    <formula>Sheet1!$A$6:$DG$375</formula>
    <oldFormula>Sheet1!$A$6:$DG$375</oldFormula>
  </rdn>
  <rcv guid="{7C1B4D6D-D666-48DD-AB17-E00791B6F0B6}" action="add"/>
</revisions>
</file>

<file path=xl/revisions/revisionLog2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27" sId="1">
    <nc r="B192">
      <v>118759</v>
    </nc>
  </rcc>
  <rcc rId="1728" sId="1">
    <nc r="C192">
      <v>439</v>
    </nc>
  </rcc>
  <rcc rId="1729" sId="1">
    <nc r="D192" t="inlineStr">
      <is>
        <t>SD</t>
      </is>
    </nc>
  </rcc>
  <rcc rId="1730" sId="1" odxf="1" dxf="1">
    <nc r="E192" t="inlineStr">
      <is>
        <t>AP 2/11i  /2.2</t>
      </is>
    </nc>
    <odxf>
      <font>
        <b/>
        <sz val="12"/>
        <color auto="1"/>
      </font>
      <fill>
        <patternFill patternType="none">
          <bgColor indexed="65"/>
        </patternFill>
      </fill>
    </odxf>
    <ndxf>
      <font>
        <b val="0"/>
        <sz val="12"/>
        <color auto="1"/>
      </font>
      <fill>
        <patternFill patternType="solid">
          <bgColor theme="0"/>
        </patternFill>
      </fill>
    </ndxf>
  </rcc>
  <rcc rId="1731" sId="1" odxf="1" dxf="1">
    <nc r="F192" t="inlineStr">
      <is>
        <t>CP1 less /2017</t>
      </is>
    </nc>
    <odxf>
      <font>
        <b/>
        <sz val="12"/>
        <color auto="1"/>
      </font>
      <alignment horizontal="center"/>
    </odxf>
    <ndxf>
      <font>
        <b val="0"/>
        <sz val="12"/>
        <color auto="1"/>
      </font>
      <alignment horizontal="general"/>
    </ndxf>
  </rcc>
  <rfmt sheetId="1" xfDxf="1" sqref="G192" start="0" length="0">
    <dxf>
      <font>
        <b/>
        <sz val="12"/>
        <color auto="1"/>
      </font>
      <alignment horizontal="left" vertical="center" wrapText="1"/>
      <border outline="0">
        <left style="thin">
          <color indexed="64"/>
        </left>
        <right style="thin">
          <color indexed="64"/>
        </right>
        <top style="thin">
          <color indexed="64"/>
        </top>
        <bottom style="thin">
          <color indexed="64"/>
        </bottom>
      </border>
    </dxf>
  </rfmt>
  <rcc rId="1732" sId="1" odxf="1" dxf="1">
    <nc r="G192" t="inlineStr">
      <is>
        <t>Sa spunem NU coruptiei</t>
      </is>
    </nc>
    <ndxf>
      <font>
        <b val="0"/>
        <sz val="11"/>
        <color theme="1"/>
        <name val="Calibri"/>
        <family val="2"/>
        <charset val="238"/>
        <scheme val="minor"/>
      </font>
      <alignment horizontal="center"/>
      <border outline="0">
        <left/>
        <right/>
        <top/>
        <bottom/>
      </border>
    </ndxf>
  </rcc>
  <rcc rId="1733" sId="1" odxf="1" dxf="1">
    <nc r="H192" t="inlineStr">
      <is>
        <t>Județul Sibiu</t>
      </is>
    </nc>
    <ndxf>
      <font>
        <b val="0"/>
        <sz val="12"/>
        <color auto="1"/>
      </font>
    </ndxf>
  </rcc>
  <rfmt sheetId="1" xfDxf="1" sqref="I192" start="0" length="0">
    <dxf>
      <font>
        <b/>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I192" start="0" length="0">
    <dxf>
      <font>
        <b val="0"/>
        <sz val="12"/>
        <color auto="1"/>
      </font>
      <fill>
        <patternFill patternType="none">
          <bgColor indexed="65"/>
        </patternFill>
      </fill>
      <alignment horizontal="left"/>
    </dxf>
  </rfmt>
  <rfmt sheetId="1" sqref="I192" start="0" length="0">
    <dxf>
      <font>
        <b/>
        <sz val="12"/>
        <color auto="1"/>
      </font>
      <fill>
        <patternFill patternType="solid">
          <bgColor rgb="FFFFFF00"/>
        </patternFill>
      </fill>
      <alignment horizontal="center"/>
    </dxf>
  </rfmt>
  <rcc rId="1734" sId="1" odxf="1" dxf="1">
    <nc r="I192" t="inlineStr">
      <is>
        <t>Asociația Română Pentru Transparență</t>
      </is>
    </nc>
    <ndxf>
      <font>
        <b val="0"/>
        <sz val="12"/>
        <color auto="1"/>
      </font>
    </ndxf>
  </rcc>
  <rfmt sheetId="1" sqref="J192" start="0" length="0">
    <dxf>
      <font>
        <b val="0"/>
        <sz val="12"/>
        <color auto="1"/>
      </font>
      <alignment horizontal="left"/>
    </dxf>
  </rfmt>
  <rcc rId="1735" sId="1">
    <nc r="J192" t="inlineStr">
      <is>
        <t>OBIECTIV GENERAL: Îmbunataþirea capacitaþii administrative a Consiliului Judeþean Sibiu de a creste integritatea si preveni corupþia, prin dezvoltarea si implementarea unui standard de integritate, prin dezvoltarea si implementarea unui mecanism de cooperare cu societatea civila si prin cresterea nivelului de educaþie anticorupþie a personalului din cadrul instituþiei.
Obiectivele specifice ale proiectului
1. OBIECTIV SPECIFIC 1: Dezvoltarea unui standard de integritate, ca mecanism aplicabil la nivelul CJ Sibiu, în corespondenþa cu SNA 2016-2020 si raportat la SCAP, prin Elaborarea a minimum 5 politici si proceduri operaþionale/de sistem, cu indicatorii aferenþi si prin dezvoltarea unui sistem de avertizare a iregularitaþilor si a posibilelor fapte de corupþie la nivelul instituþiei publice.
2. OBIECTIV SPECIFIC 2: Implementarea unui standard de integritate, mecanism aplicabil în cadrul CJ Sibiu în vederea cresterii integritaþii si reducerii vulnerabilitaþii la corupþie, implementat prin Hotarâre de CJ, cu ajutorul unui manual de implementare elaborat în cadrul proiectului.
3. OBIECTIV SPECIFIC 3: Dezvoltarea si implementarea unui mecanism de cooperare cu societatea civila pentru monitorizarea si evaluarea implementarii masurilor anticorupþie la nivelul CJ Sibiu, în scopul monitorizarii si evaluarii implementarii masurilor anticorupþie aplicabile la nivel de instituþiei, în corelare cu Strategia Naþionala Anticorupþie 2016-2020.
4. OBIECTIV SPECIFIC 4: Cresterea nivelului de educaþie anticorupþie în rândul personalului de conducere si execuþie din cadrul instituþiei CJ Sibiu, prin organizarea de cursuri de formare/ perfecþionare în domeniul prevenirii corupþiei, eticii si integritaþii.</t>
      </is>
    </nc>
  </rcc>
  <rfmt sheetId="1" sqref="K192" start="0" length="0">
    <dxf/>
  </rfmt>
  <rcc rId="1736" sId="1" numFmtId="19">
    <nc r="K192">
      <v>43304</v>
    </nc>
  </rcc>
  <rcv guid="{9EA5E3FA-46F1-4729-828C-4A08518018C1}" action="delete"/>
  <rdn rId="0" localSheetId="1" customView="1" name="Z_9EA5E3FA_46F1_4729_828C_4A08518018C1_.wvu.PrintArea" hidden="1" oldHidden="1">
    <formula>Sheet1!$A$1:$AL$403</formula>
    <oldFormula>Sheet1!$A$1:$AL$403</oldFormula>
  </rdn>
  <rdn rId="0" localSheetId="1" customView="1" name="Z_9EA5E3FA_46F1_4729_828C_4A08518018C1_.wvu.FilterData" hidden="1" oldHidden="1">
    <formula>Sheet1!$A$6:$AL$403</formula>
    <oldFormula>Sheet1!$A$6:$AL$403</oldFormula>
  </rdn>
  <rcv guid="{9EA5E3FA-46F1-4729-828C-4A08518018C1}" action="add"/>
</revisions>
</file>

<file path=xl/revisions/revisionLog2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39" sId="1">
    <nc r="F92" t="inlineStr">
      <is>
        <t>CP1 less /2017</t>
      </is>
    </nc>
  </rcc>
  <rfmt sheetId="1" sqref="F92" start="0" length="2147483647">
    <dxf>
      <font>
        <b val="0"/>
      </font>
    </dxf>
  </rfmt>
  <rfmt sheetId="1" sqref="F92">
    <dxf>
      <alignment horizontal="left"/>
    </dxf>
  </rfmt>
  <rcc rId="1740" sId="1">
    <oc r="A91">
      <v>76</v>
    </oc>
    <nc r="A91">
      <v>1</v>
    </nc>
  </rcc>
  <rcc rId="1741" sId="1">
    <nc r="A92">
      <v>2</v>
    </nc>
  </rcc>
  <rcc rId="1742" sId="1">
    <nc r="B92">
      <v>116521</v>
    </nc>
  </rcc>
  <rcc rId="1743" sId="1">
    <nc r="C92">
      <v>405</v>
    </nc>
  </rcc>
  <rfmt sheetId="1" sqref="A92:XFD92" start="0" length="2147483647">
    <dxf>
      <font>
        <b val="0"/>
      </font>
    </dxf>
  </rfmt>
  <rfmt sheetId="1" sqref="C91" start="0" length="2147483647">
    <dxf>
      <font>
        <b val="0"/>
      </font>
    </dxf>
  </rfmt>
  <rfmt sheetId="1" sqref="C85" start="0" length="2147483647">
    <dxf>
      <font>
        <b val="0"/>
      </font>
    </dxf>
  </rfmt>
  <rcv guid="{7C1B4D6D-D666-48DD-AB17-E00791B6F0B6}" action="delete"/>
  <rdn rId="0" localSheetId="1" customView="1" name="Z_7C1B4D6D_D666_48DD_AB17_E00791B6F0B6_.wvu.PrintArea" hidden="1" oldHidden="1">
    <formula>Sheet1!$A$1:$AL$403</formula>
    <oldFormula>Sheet1!$A$1:$AL$403</oldFormula>
  </rdn>
  <rdn rId="0" localSheetId="1" customView="1" name="Z_7C1B4D6D_D666_48DD_AB17_E00791B6F0B6_.wvu.FilterData" hidden="1" oldHidden="1">
    <formula>Sheet1!$A$6:$DG$375</formula>
    <oldFormula>Sheet1!$A$6:$DG$375</oldFormula>
  </rdn>
  <rcv guid="{7C1B4D6D-D666-48DD-AB17-E00791B6F0B6}" action="add"/>
</revisions>
</file>

<file path=xl/revisions/revisionLog2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L192" start="0" length="0">
    <dxf>
      <font>
        <b val="0"/>
        <sz val="12"/>
        <color auto="1"/>
      </font>
      <numFmt numFmtId="19" formatCode="dd/mm/yyyy"/>
    </dxf>
  </rfmt>
  <rcc rId="1746" sId="1" numFmtId="19">
    <nc r="L192">
      <v>43792</v>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26220372_A779_4CAF_BD14_F6BA18B6B4EB_.wvu.PrintArea" hidden="1" oldHidden="1">
    <formula>Sheet1!$A$1:$AL$434</formula>
  </rdn>
  <rdn rId="0" localSheetId="1" customView="1" name="Z_26220372_A779_4CAF_BD14_F6BA18B6B4EB_.wvu.FilterData" hidden="1" oldHidden="1">
    <formula>Sheet1!$A$1:$DG$406</formula>
  </rdn>
  <rcv guid="{26220372-A779-4CAF-BD14-F6BA18B6B4EB}" action="add"/>
</revisions>
</file>

<file path=xl/revisions/revisionLog2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7" sId="1">
    <nc r="E92" t="inlineStr">
      <is>
        <t>AP 2/11i  /2.2</t>
      </is>
    </nc>
  </rcc>
  <rcc rId="1748" sId="1">
    <nc r="D92" t="inlineStr">
      <is>
        <t>MP</t>
      </is>
    </nc>
  </rcc>
  <rcc rId="1749" sId="1">
    <nc r="G92" t="inlineStr">
      <is>
        <t>Cresterea capacitatii administrative a Municipiului Constanta prin implementarea de masuri in
domeniul anticoruptiei</t>
      </is>
    </nc>
  </rcc>
  <rcc rId="1750" sId="1">
    <nc r="H92" t="inlineStr">
      <is>
        <t>Municipiul Constanta</t>
      </is>
    </nc>
  </rcc>
  <rcc rId="1751" sId="1">
    <nc r="I92" t="inlineStr">
      <is>
        <t>n.a</t>
      </is>
    </nc>
  </rcc>
  <rcc rId="1752" sId="1" numFmtId="19">
    <nc r="K92">
      <v>43304</v>
    </nc>
  </rcc>
  <rcc rId="1753" sId="1" odxf="1" dxf="1" numFmtId="19">
    <nc r="L92">
      <v>43792</v>
    </nc>
    <odxf>
      <numFmt numFmtId="0" formatCode="General"/>
    </odxf>
    <ndxf>
      <numFmt numFmtId="19" formatCode="dd/mm/yyyy"/>
    </ndxf>
  </rcc>
  <rcc rId="1754" sId="1" odxf="1" dxf="1" numFmtId="4">
    <nc r="M92">
      <v>84.999998716999997</v>
    </nc>
    <odxf>
      <font>
        <sz val="12"/>
        <color auto="1"/>
      </font>
      <numFmt numFmtId="0" formatCode="General"/>
    </odxf>
    <ndxf>
      <font>
        <sz val="12"/>
        <color auto="1"/>
      </font>
      <numFmt numFmtId="164" formatCode="0.000000000"/>
    </ndxf>
  </rcc>
  <rcc rId="1755" sId="1">
    <nc r="N92">
      <v>2</v>
    </nc>
  </rcc>
  <rcc rId="1756" sId="1" odxf="1" dxf="1">
    <nc r="O92" t="inlineStr">
      <is>
        <t>Constanța</t>
      </is>
    </nc>
    <odxf>
      <font>
        <sz val="12"/>
        <color auto="1"/>
      </font>
      <fill>
        <patternFill patternType="none">
          <bgColor indexed="65"/>
        </patternFill>
      </fill>
    </odxf>
    <ndxf>
      <font>
        <sz val="12"/>
        <color auto="1"/>
      </font>
      <fill>
        <patternFill patternType="solid">
          <bgColor theme="0"/>
        </patternFill>
      </fill>
    </ndxf>
  </rcc>
  <rfmt sheetId="1" sqref="P92" start="0" length="0">
    <dxf>
      <font>
        <sz val="12"/>
        <color auto="1"/>
      </font>
      <fill>
        <patternFill patternType="solid">
          <bgColor theme="0"/>
        </patternFill>
      </fill>
    </dxf>
  </rfmt>
  <rcc rId="1757" sId="1" odxf="1" dxf="1">
    <nc r="Q92" t="inlineStr">
      <is>
        <t>APL</t>
      </is>
    </nc>
    <odxf>
      <font>
        <sz val="12"/>
        <color auto="1"/>
      </font>
      <fill>
        <patternFill patternType="none">
          <bgColor indexed="65"/>
        </patternFill>
      </fill>
    </odxf>
    <ndxf>
      <font>
        <sz val="12"/>
        <color auto="1"/>
      </font>
      <fill>
        <patternFill patternType="solid">
          <bgColor theme="0"/>
        </patternFill>
      </fill>
    </ndxf>
  </rcc>
  <rcc rId="1758" sId="1" odxf="1" dxf="1">
    <nc r="R92" t="inlineStr">
      <is>
        <t>120 - Investiții în capacitatea instituțională și în eficiența administrațiilor și a serviciilor publice la nivel național, regional și local, în perspectiva realizării de reforme, a unei mai bune legiferări și a bunei guvernanțe</t>
      </is>
    </nc>
    <odxf>
      <font>
        <sz val="12"/>
        <color auto="1"/>
      </font>
      <fill>
        <patternFill patternType="none">
          <bgColor indexed="65"/>
        </patternFill>
      </fill>
    </odxf>
    <ndxf>
      <font>
        <sz val="12"/>
        <color auto="1"/>
      </font>
      <fill>
        <patternFill patternType="solid">
          <bgColor theme="0"/>
        </patternFill>
      </fill>
    </ndxf>
  </rcc>
  <rcc rId="1759" sId="1">
    <nc r="P92" t="inlineStr">
      <is>
        <t>Constanța</t>
      </is>
    </nc>
  </rcc>
  <rcc rId="1760" sId="1">
    <nc r="T92">
      <v>249012.35</v>
    </nc>
  </rcc>
  <rcc rId="1761" sId="1">
    <nc r="U92">
      <v>0</v>
    </nc>
  </rcc>
  <rcc rId="1762" sId="1">
    <nc r="W92">
      <v>38084.239999999998</v>
    </nc>
  </rcc>
  <rcc rId="1763" sId="1">
    <nc r="X92">
      <v>0</v>
    </nc>
  </rcc>
  <rcc rId="1764" sId="1" odxf="1" s="1" dxf="1">
    <nc r="Y92">
      <f>Z92+AA92</f>
    </nc>
    <o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numFmt numFmtId="4" formatCode="#,##0.00"/>
    </ndxf>
  </rcc>
  <rcc rId="1765" sId="1" numFmtId="4">
    <nc r="Z92">
      <v>5859.11</v>
    </nc>
  </rcc>
  <rcc rId="1766" sId="1" numFmtId="4">
    <nc r="AA92">
      <v>0</v>
    </nc>
  </rcc>
  <rcc rId="1767" sId="1">
    <nc r="AC92">
      <v>0</v>
    </nc>
  </rcc>
  <rcc rId="1768" sId="1">
    <nc r="AD92">
      <v>0</v>
    </nc>
  </rcc>
  <rcc rId="1769" sId="1" numFmtId="4">
    <nc r="AC91">
      <v>0</v>
    </nc>
  </rcc>
  <rcc rId="1770" sId="1" numFmtId="4">
    <nc r="AD91">
      <v>0</v>
    </nc>
  </rcc>
  <rcc rId="1771" sId="1" numFmtId="4">
    <nc r="AC85">
      <v>0</v>
    </nc>
  </rcc>
  <rcc rId="1772" sId="1" numFmtId="4">
    <nc r="AD85">
      <v>0</v>
    </nc>
  </rcc>
  <rcc rId="1773" sId="1" numFmtId="4">
    <nc r="AF92">
      <v>0</v>
    </nc>
  </rcc>
  <rcc rId="1774" sId="1">
    <nc r="AH92" t="inlineStr">
      <is>
        <t xml:space="preserve"> în implementare</t>
      </is>
    </nc>
  </rcc>
  <rcc rId="1775" sId="1">
    <nc r="J92" t="inlineStr">
      <is>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is>
    </nc>
  </rcc>
  <rfmt sheetId="1" sqref="J92">
    <dxf>
      <alignment horizontal="left"/>
    </dxf>
  </rfmt>
</revisions>
</file>

<file path=xl/revisions/revisionLog2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M192" start="0" length="0">
    <dxf>
      <font>
        <b val="0"/>
        <sz val="12"/>
        <color auto="1"/>
      </font>
      <numFmt numFmtId="165" formatCode="0.000000000"/>
    </dxf>
  </rfmt>
  <rcc rId="1776" sId="1">
    <nc r="M192">
      <f>S192/AE192*100</f>
    </nc>
  </rcc>
  <rcc rId="1777" sId="1" odxf="1" dxf="1">
    <nc r="N192">
      <v>7</v>
    </nc>
    <ndxf>
      <font>
        <b val="0"/>
        <sz val="11"/>
        <color theme="1"/>
        <name val="Calibri"/>
        <family val="2"/>
        <charset val="238"/>
        <scheme val="minor"/>
      </font>
      <border outline="0">
        <left/>
        <right/>
        <top/>
        <bottom/>
      </border>
    </ndxf>
  </rcc>
  <rfmt sheetId="1" sqref="O192" start="0" length="0">
    <dxf>
      <font>
        <b val="0"/>
        <sz val="11"/>
        <color theme="1"/>
        <name val="Calibri"/>
        <family val="2"/>
        <charset val="238"/>
        <scheme val="minor"/>
      </font>
      <border outline="0">
        <left/>
        <right/>
        <top/>
        <bottom/>
      </border>
    </dxf>
  </rfmt>
  <rfmt sheetId="1" sqref="R192" start="0" length="0">
    <dxf>
      <font>
        <b val="0"/>
        <sz val="12"/>
        <color auto="1"/>
      </font>
    </dxf>
  </rfmt>
  <rcc rId="1778" sId="1">
    <nc r="O192" t="inlineStr">
      <is>
        <t>Sibiu</t>
      </is>
    </nc>
  </rcc>
  <rcc rId="1779" sId="1" odxf="1" dxf="1">
    <nc r="P192" t="inlineStr">
      <is>
        <t>Sibiu</t>
      </is>
    </nc>
    <ndxf>
      <font>
        <b val="0"/>
        <sz val="11"/>
        <color theme="1"/>
        <name val="Calibri"/>
        <family val="2"/>
        <charset val="238"/>
        <scheme val="minor"/>
      </font>
      <border outline="0">
        <left/>
        <right/>
        <top/>
        <bottom/>
      </border>
    </ndxf>
  </rcc>
  <rcc rId="1780" sId="1" odxf="1" dxf="1">
    <nc r="Q192" t="inlineStr">
      <is>
        <t>APL</t>
      </is>
    </nc>
    <ndxf>
      <font>
        <b val="0"/>
        <sz val="11"/>
        <color theme="1"/>
        <name val="Calibri"/>
        <family val="2"/>
        <charset val="238"/>
        <scheme val="minor"/>
      </font>
      <border outline="0">
        <left/>
        <right/>
        <top/>
        <bottom/>
      </border>
    </ndxf>
  </rcc>
  <rcc rId="1781" sId="1" odxf="1" dxf="1">
    <nc r="R192" t="inlineStr">
      <is>
        <t>119 - Investiții în capacitatea instituțională și în eficiența administrațiilor și a serviciilor publice la nivel național, regional și local, în perspectiva realizării de reforme, a unei mai bune legiferări și a bunei guvernanțe</t>
      </is>
    </nc>
    <ndxf>
      <font>
        <sz val="11"/>
        <color theme="1"/>
        <name val="Calibri"/>
        <family val="2"/>
        <charset val="238"/>
        <scheme val="minor"/>
      </font>
      <border outline="0">
        <left/>
        <right/>
        <top/>
        <bottom/>
      </border>
    </ndxf>
  </rcc>
  <rfmt sheetId="1" sqref="A192" start="0" length="0">
    <dxf>
      <border>
        <left style="thin">
          <color indexed="64"/>
        </left>
      </border>
    </dxf>
  </rfmt>
  <rfmt sheetId="1" sqref="A192:M192">
    <dxf>
      <border>
        <top style="thin">
          <color indexed="64"/>
        </top>
        <bottom style="thin">
          <color indexed="64"/>
        </bottom>
        <horizontal style="thin">
          <color indexed="64"/>
        </horizontal>
      </border>
    </dxf>
  </rfmt>
  <rfmt sheetId="1" sqref="N192:R192">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xfDxf="1" s="1" sqref="S192" start="0" length="0">
    <dxf>
      <font>
        <b val="0"/>
        <i val="0"/>
        <strike val="0"/>
        <condense val="0"/>
        <extend val="0"/>
        <outline val="0"/>
        <shadow val="0"/>
        <u val="none"/>
        <vertAlign val="baseline"/>
        <sz val="12"/>
        <color auto="1"/>
        <name val="Calibri"/>
        <family val="2"/>
        <scheme val="minor"/>
      </font>
      <numFmt numFmtId="4" formatCode="#,##0.0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rfmt>
  <rcc rId="1782" sId="1" numFmtId="4">
    <oc r="S192">
      <f>T192+U192</f>
    </oc>
    <nc r="S192">
      <v>288260.65000000002</v>
    </nc>
  </rcc>
</revisions>
</file>

<file path=xl/revisions/revisionLog2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1" sqref="T192" start="0" length="0">
    <dxf>
      <font>
        <b val="0"/>
        <sz val="12"/>
        <color auto="1"/>
        <name val="Calibri"/>
        <family val="2"/>
        <charset val="238"/>
        <scheme val="minor"/>
      </font>
      <numFmt numFmtId="4" formatCode="#,##0.00"/>
      <fill>
        <patternFill patternType="none">
          <bgColor indexed="65"/>
        </patternFill>
      </fill>
    </dxf>
  </rfmt>
  <rfmt sheetId="1" s="1" sqref="T192" start="0" length="0">
    <dxf>
      <font>
        <b/>
        <sz val="12"/>
        <color auto="1"/>
        <name val="Calibri"/>
        <family val="2"/>
        <charset val="238"/>
        <scheme val="minor"/>
      </font>
      <numFmt numFmtId="0" formatCode="General"/>
      <fill>
        <patternFill patternType="solid">
          <bgColor rgb="FFFFFF00"/>
        </patternFill>
      </fill>
    </dxf>
  </rfmt>
  <rfmt sheetId="1" sqref="T192" start="0" length="0">
    <dxf>
      <font>
        <b val="0"/>
        <sz val="12"/>
        <color auto="1"/>
      </font>
      <alignment horizontal="general"/>
    </dxf>
  </rfmt>
  <rcc rId="1783" sId="1" odxf="1" dxf="1" numFmtId="4">
    <nc r="T192">
      <v>288260.65000000002</v>
    </nc>
    <ndxf>
      <numFmt numFmtId="4" formatCode="#,##0.00"/>
    </ndxf>
  </rcc>
  <rcc rId="1784" sId="1" odxf="1" dxf="1">
    <nc r="U192" t="inlineStr">
      <is>
        <t>0,00</t>
      </is>
    </nc>
    <ndxf>
      <font>
        <b val="0"/>
        <sz val="12"/>
        <color auto="1"/>
      </font>
      <numFmt numFmtId="4" formatCode="#,##0.00"/>
      <alignment horizontal="general"/>
    </ndxf>
  </rcc>
  <rfmt sheetId="1" sqref="U192">
    <dxf>
      <alignment horizontal="right"/>
    </dxf>
  </rfmt>
  <rfmt sheetId="1" xfDxf="1" s="1" sqref="V192" start="0" length="0">
    <dxf>
      <font>
        <b val="0"/>
        <i val="0"/>
        <strike val="0"/>
        <condense val="0"/>
        <extend val="0"/>
        <outline val="0"/>
        <shadow val="0"/>
        <u val="none"/>
        <vertAlign val="baseline"/>
        <sz val="12"/>
        <color auto="1"/>
        <name val="Calibri"/>
        <family val="2"/>
        <scheme val="minor"/>
      </font>
      <numFmt numFmtId="4" formatCode="#,##0.0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rfmt>
  <rcc rId="1785" sId="1" numFmtId="4">
    <oc r="V192">
      <f>W192+X192</f>
    </oc>
    <nc r="V192">
      <v>47188.93</v>
    </nc>
  </rcc>
  <rfmt sheetId="1" s="1" sqref="W192" start="0" length="0">
    <dxf>
      <font>
        <b val="0"/>
        <sz val="12"/>
        <color auto="1"/>
        <name val="Calibri"/>
        <family val="2"/>
        <charset val="238"/>
        <scheme val="minor"/>
      </font>
      <numFmt numFmtId="4" formatCode="#,##0.00"/>
      <fill>
        <patternFill patternType="none">
          <bgColor indexed="65"/>
        </patternFill>
      </fill>
    </dxf>
  </rfmt>
  <rcc rId="1786" sId="1" odxf="1" s="1" dxf="1" numFmtId="4">
    <nc r="W192">
      <v>47188.93</v>
    </nc>
    <ndxf>
      <font>
        <sz val="12"/>
        <color theme="1"/>
        <name val="Calibri"/>
        <family val="2"/>
        <charset val="238"/>
        <scheme val="minor"/>
      </font>
      <fill>
        <patternFill patternType="solid">
          <bgColor rgb="FFFFFF00"/>
        </patternFill>
      </fill>
    </ndxf>
  </rcc>
  <rcc rId="1787" sId="1" odxf="1" dxf="1">
    <nc r="X192" t="inlineStr">
      <is>
        <t>0,00</t>
      </is>
    </nc>
    <ndxf>
      <font>
        <b val="0"/>
        <sz val="12"/>
        <color auto="1"/>
      </font>
      <numFmt numFmtId="4" formatCode="#,##0.00"/>
    </ndxf>
  </rcc>
  <rfmt sheetId="1" xfDxf="1" sqref="Y192" start="0" length="0">
    <dxf>
      <font>
        <b/>
        <sz val="12"/>
        <color auto="1"/>
      </font>
      <alignment horizontal="right" vertical="center" wrapText="1"/>
      <border outline="0">
        <left style="thin">
          <color indexed="64"/>
        </left>
        <right style="thin">
          <color indexed="64"/>
        </right>
        <top style="thin">
          <color indexed="64"/>
        </top>
        <bottom style="thin">
          <color indexed="64"/>
        </bottom>
      </border>
    </dxf>
  </rfmt>
  <rfmt sheetId="1" sqref="Y192" start="0" length="0">
    <dxf>
      <numFmt numFmtId="4" formatCode="#,##0.00"/>
    </dxf>
  </rfmt>
  <rfmt sheetId="1" sqref="Y192" start="0" length="0">
    <dxf>
      <font>
        <b val="0"/>
        <sz val="12"/>
        <color auto="1"/>
      </font>
      <fill>
        <patternFill patternType="solid">
          <bgColor rgb="FFFFFF00"/>
        </patternFill>
      </fill>
    </dxf>
  </rfmt>
  <rcc rId="1788" sId="1" odxf="1" s="1" dxf="1" numFmtId="4">
    <nc r="Y192">
      <v>6845.9</v>
    </nc>
    <ndxf>
      <font>
        <sz val="12"/>
        <color auto="1"/>
        <name val="Calibri"/>
        <family val="2"/>
        <charset val="238"/>
        <scheme val="minor"/>
      </font>
      <fill>
        <patternFill patternType="none">
          <bgColor indexed="65"/>
        </patternFill>
      </fill>
    </ndxf>
  </rcc>
  <rfmt sheetId="1" s="1" sqref="Z192" start="0" length="0">
    <dxf>
      <font>
        <b val="0"/>
        <sz val="12"/>
        <color auto="1"/>
        <name val="Calibri"/>
        <family val="2"/>
        <charset val="238"/>
        <scheme val="minor"/>
      </font>
      <fill>
        <patternFill patternType="none">
          <bgColor indexed="65"/>
        </patternFill>
      </fill>
    </dxf>
  </rfmt>
  <rcc rId="1789" sId="1" odxf="1" s="1" dxf="1" numFmtId="4">
    <nc r="Z192">
      <v>6845.9</v>
    </nc>
    <ndxf>
      <font>
        <sz val="12"/>
        <color theme="1"/>
        <name val="Calibri"/>
        <family val="2"/>
        <charset val="238"/>
        <scheme val="minor"/>
      </font>
      <fill>
        <patternFill patternType="solid">
          <bgColor rgb="FFFFFF00"/>
        </patternFill>
      </fill>
    </ndxf>
  </rcc>
  <rcc rId="1790" sId="1" odxf="1" dxf="1">
    <nc r="AA192" t="inlineStr">
      <is>
        <t>0,00</t>
      </is>
    </nc>
    <odxf>
      <font>
        <b/>
        <sz val="12"/>
        <color auto="1"/>
      </font>
    </odxf>
    <ndxf>
      <font>
        <b val="0"/>
        <sz val="12"/>
        <color auto="1"/>
      </font>
    </ndxf>
  </rcc>
  <rcc rId="1791" sId="1">
    <oc r="AE192">
      <f>S192+V192+Y192+AB192</f>
    </oc>
    <nc r="AE192">
      <f>S192+V192+Y192+AB192</f>
    </nc>
  </rcc>
  <rcc rId="1792" sId="1" odxf="1" dxf="1">
    <nc r="AH192" t="inlineStr">
      <is>
        <t xml:space="preserve"> în implementare</t>
      </is>
    </nc>
    <odxf>
      <font>
        <b/>
        <sz val="12"/>
        <color auto="1"/>
      </font>
    </odxf>
    <ndxf>
      <font>
        <b val="0"/>
        <sz val="12"/>
        <color auto="1"/>
      </font>
    </ndxf>
  </rcc>
</revisions>
</file>

<file path=xl/revisions/revisionLog2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I192" start="0" length="0">
    <dxf>
      <font>
        <b val="0"/>
        <sz val="12"/>
        <color auto="1"/>
        <name val="Trebuchet MS"/>
        <scheme val="none"/>
      </font>
      <numFmt numFmtId="19" formatCode="dd/mm/yyyy"/>
    </dxf>
  </rfmt>
  <rcc rId="1793" sId="1">
    <nc r="AI192" t="inlineStr">
      <is>
        <t>n.a</t>
      </is>
    </nc>
  </rcc>
  <rcc rId="1794" sId="1" odxf="1" dxf="1" numFmtId="4">
    <nc r="AJ192">
      <v>0</v>
    </nc>
    <odxf>
      <font>
        <b/>
        <sz val="12"/>
        <color auto="1"/>
      </font>
      <numFmt numFmtId="3" formatCode="#,##0"/>
      <border outline="0">
        <top/>
      </border>
    </odxf>
    <ndxf>
      <font>
        <b val="0"/>
        <sz val="12"/>
        <color auto="1"/>
      </font>
      <numFmt numFmtId="4" formatCode="#,##0.00"/>
      <border outline="0">
        <top style="thin">
          <color indexed="64"/>
        </top>
      </border>
    </ndxf>
  </rcc>
  <rcc rId="1795" sId="1" odxf="1" dxf="1" numFmtId="4">
    <nc r="AK192">
      <v>0</v>
    </nc>
    <odxf>
      <font>
        <b/>
        <sz val="12"/>
        <color auto="1"/>
      </font>
      <numFmt numFmtId="3" formatCode="#,##0"/>
    </odxf>
    <ndxf>
      <font>
        <b val="0"/>
        <sz val="12"/>
        <color auto="1"/>
      </font>
      <numFmt numFmtId="4" formatCode="#,##0.00"/>
    </ndxf>
  </rcc>
</revisions>
</file>

<file path=xl/revisions/revisionLog2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96" sId="1">
    <nc r="A368">
      <v>136</v>
    </nc>
  </rcc>
  <rcc rId="1797" sId="1">
    <nc r="B368">
      <v>111890</v>
    </nc>
  </rcc>
  <rcc rId="1798" sId="1">
    <nc r="C368">
      <v>249</v>
    </nc>
  </rcc>
  <rcc rId="1799" sId="1">
    <nc r="D368" t="inlineStr">
      <is>
        <t>CA</t>
      </is>
    </nc>
  </rcc>
  <rcc rId="1800" sId="1">
    <nc r="E368" t="inlineStr">
      <is>
        <t>AP1/11i /1.1</t>
      </is>
    </nc>
  </rcc>
  <rcc rId="1801" sId="1">
    <nc r="F368" t="inlineStr">
      <is>
        <t>CP 2/2017 (MySMIS: POCA/111/1/1)</t>
      </is>
    </nc>
  </rcc>
  <rcc rId="1802" sId="1">
    <nc r="G368" t="inlineStr">
      <is>
        <t>Politici publice alternative în domeniul calității aerului</t>
      </is>
    </nc>
  </rcc>
  <rcc rId="1803" sId="1">
    <nc r="H368" t="inlineStr">
      <is>
        <t>Asociația „Breasla Constructorilor Ieșeni”</t>
      </is>
    </nc>
  </rcc>
  <rcc rId="1804" sId="1">
    <nc r="I368" t="inlineStr">
      <is>
        <t>Asociația Creștem România Împreună / Grupul de Inițiativă în Promovarea Opiniei Publice - GIPRO /  Asociația Eco Natura Comunității Băicoi / Asociația ,,Organizația Huțul-Eko” Brodina</t>
      </is>
    </nc>
  </rcc>
  <rcc rId="1805" sId="1" odxf="1" dxf="1">
    <nc r="J368" t="inlineStr">
      <is>
        <r>
          <rPr>
            <b/>
            <sz val="12"/>
            <rFont val="Calibri"/>
            <family val="2"/>
          </rPr>
          <t>Obiectivul general</t>
        </r>
        <r>
          <rPr>
            <sz val="12"/>
            <rFont val="Calibri"/>
            <family val="2"/>
            <charset val="238"/>
          </rPr>
          <t xml:space="preserve"> consta in dezvoltarea capacitatii ONG-urilor de a dezvolta politici publice alternative, în vederea optimizarii proceselor decizionale ale administratieipublice, orientate catre cetateni si mediul de afaceri.</t>
        </r>
        <r>
          <rPr>
            <b/>
            <sz val="12"/>
            <rFont val="Calibri"/>
            <family val="2"/>
          </rPr>
          <t xml:space="preserve"> Obiective specifice:</t>
        </r>
        <r>
          <rPr>
            <sz val="12"/>
            <rFont val="Calibri"/>
            <family val="2"/>
            <charset val="238"/>
          </rPr>
          <t xml:space="preserve"> 1) Cresterea capacitaþii de a dezvolta politici publice alternative pentru cele 5 ONG-uri (1 solicitant si 4 parteneri); 2)Dezvoltarea abilitaþilor pentru cel putin 15 persoane (reprezentanti ONG) în realizarea de campanii de advocacy si dezvoltarea de politici publice alternative, pâna la finalul implementarii proiectului; 3) Dezvoltarea de politici publice alternatve în domeniul evaluarii si gestionarii calitaþii aerului pâna la finalul implementarii proiectului.</t>
        </r>
      </is>
    </nc>
    <ndxf>
      <font>
        <sz val="12"/>
        <color auto="1"/>
      </font>
    </ndxf>
  </rcc>
  <rcc rId="1806" sId="1" numFmtId="19">
    <nc r="K368">
      <v>43301</v>
    </nc>
  </rcc>
  <rcc rId="1807" sId="1" numFmtId="19">
    <nc r="L368">
      <v>43789</v>
    </nc>
  </rcc>
  <rcc rId="1808" sId="1">
    <nc r="N368" t="inlineStr">
      <is>
        <t>Proiect cu acoperire națională</t>
      </is>
    </nc>
  </rcc>
  <rcc rId="1809" sId="1">
    <nc r="O368" t="inlineStr">
      <is>
        <t>Iasi</t>
      </is>
    </nc>
  </rcc>
  <rcc rId="1810" sId="1">
    <nc r="P368" t="inlineStr">
      <is>
        <t>Iasi</t>
      </is>
    </nc>
  </rcc>
  <rcc rId="1811" sId="1">
    <nc r="Q368" t="inlineStr">
      <is>
        <t>ONG</t>
      </is>
    </nc>
  </rcc>
  <rcc rId="1812" sId="1">
    <nc r="R368" t="inlineStr">
      <is>
        <t>119 - Investiții în capacitatea instituțională și în eficiența administrațiilor și a serviciilor publice la nivel național, regional și local, în perspectiva realizării de reforme, a unei mai bune legiferări și a bunei guvernanțe</t>
      </is>
    </nc>
  </rcc>
  <rcc rId="1813" sId="1" numFmtId="4">
    <nc r="T368">
      <v>588438.23</v>
    </nc>
  </rcc>
  <rcc rId="1814" sId="1" numFmtId="4">
    <nc r="U368">
      <v>141260.22</v>
    </nc>
  </rcc>
  <rcc rId="1815" sId="1" numFmtId="4">
    <nc r="W368">
      <v>103842.05</v>
    </nc>
  </rcc>
  <rcc rId="1816" sId="1" numFmtId="4">
    <nc r="X368">
      <v>35315.07</v>
    </nc>
  </rcc>
  <rcc rId="1817" sId="1" numFmtId="4">
    <nc r="AC368">
      <v>14128.18</v>
    </nc>
  </rcc>
  <rcc rId="1818" sId="1" numFmtId="4">
    <nc r="AD368">
      <v>3603.57</v>
    </nc>
  </rcc>
  <rcc rId="1819" sId="1" numFmtId="4">
    <nc r="AF368">
      <v>0</v>
    </nc>
  </rcc>
  <rcc rId="1820" sId="1">
    <nc r="AH368" t="inlineStr">
      <is>
        <t>în implementare</t>
      </is>
    </nc>
  </rcc>
  <rcc rId="1821" sId="1" odxf="1" dxf="1">
    <nc r="AI368" t="inlineStr">
      <is>
        <t>na</t>
      </is>
    </nc>
    <odxf/>
    <ndxf/>
  </rcc>
  <rcv guid="{A5B1481C-EF26-486A-984F-85CDDC2FD94F}" action="delete"/>
  <rdn rId="0" localSheetId="1" customView="1" name="Z_A5B1481C_EF26_486A_984F_85CDDC2FD94F_.wvu.PrintArea" hidden="1" oldHidden="1">
    <formula>Sheet1!$A$1:$AL$403</formula>
    <oldFormula>Sheet1!$A$1:$AL$403</oldFormula>
  </rdn>
  <rdn rId="0" localSheetId="1" customView="1" name="Z_A5B1481C_EF26_486A_984F_85CDDC2FD94F_.wvu.FilterData" hidden="1" oldHidden="1">
    <formula>Sheet1!$A$6:$AL$403</formula>
    <oldFormula>Sheet1!$A$1:$AL$375</oldFormula>
  </rdn>
  <rcv guid="{A5B1481C-EF26-486A-984F-85CDDC2FD94F}" action="add"/>
</revisions>
</file>

<file path=xl/revisions/revisionLog2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24" sId="1">
    <nc r="A369">
      <v>137</v>
    </nc>
  </rcc>
  <rcc rId="1825" sId="1">
    <nc r="C369">
      <v>472</v>
    </nc>
  </rcc>
  <rcc rId="1826" sId="1">
    <nc r="D369" t="inlineStr">
      <is>
        <t>AI</t>
      </is>
    </nc>
  </rcc>
  <rcc rId="1827" sId="1">
    <nc r="B369">
      <v>119429</v>
    </nc>
  </rcc>
  <rcc rId="1828" sId="1" odxf="1" dxf="1">
    <nc r="E369" t="inlineStr">
      <is>
        <t>AP 2/11i  /2.1</t>
      </is>
    </nc>
    <odxf>
      <fill>
        <patternFill patternType="none">
          <bgColor indexed="65"/>
        </patternFill>
      </fill>
    </odxf>
    <ndxf>
      <fill>
        <patternFill patternType="solid">
          <bgColor theme="0"/>
        </patternFill>
      </fill>
    </ndxf>
  </rcc>
  <rcc rId="1829" sId="1">
    <nc r="F369" t="inlineStr">
      <is>
        <t>CP6 less /2017</t>
      </is>
    </nc>
  </rcc>
  <rcc rId="1830" sId="1">
    <nc r="H369" t="inlineStr">
      <is>
        <t>Municipiul Zalau</t>
      </is>
    </nc>
  </rcc>
  <rcc rId="1831" sId="1">
    <nc r="I369" t="inlineStr">
      <is>
        <t>n.a.</t>
      </is>
    </nc>
  </rcc>
  <rcc rId="1832" sId="1" numFmtId="19">
    <nc r="K369">
      <v>43304</v>
    </nc>
  </rcc>
  <rcc rId="1833" sId="1" numFmtId="19">
    <nc r="L369">
      <v>43669</v>
    </nc>
  </rcc>
  <rcc rId="1834" sId="1" numFmtId="4">
    <nc r="W369">
      <v>32941.35</v>
    </nc>
  </rcc>
  <rcc rId="1835" sId="1" numFmtId="4">
    <nc r="X369">
      <v>0</v>
    </nc>
  </rcc>
  <rcc rId="1836" sId="1" numFmtId="4">
    <nc r="AA369">
      <v>0</v>
    </nc>
  </rcc>
  <rcc rId="1837" sId="1" numFmtId="4">
    <nc r="T369">
      <v>215385.83</v>
    </nc>
  </rcc>
  <rcc rId="1838" sId="1" numFmtId="4">
    <nc r="U369">
      <v>0</v>
    </nc>
  </rcc>
  <rcc rId="1839" sId="1" numFmtId="4">
    <nc r="Z369">
      <v>5067.91</v>
    </nc>
  </rcc>
  <rcc rId="1840" sId="1">
    <nc r="P369" t="inlineStr">
      <is>
        <t>Zalau</t>
      </is>
    </nc>
  </rcc>
  <rcc rId="1841" sId="1">
    <nc r="O369" t="inlineStr">
      <is>
        <t>Salaj</t>
      </is>
    </nc>
  </rcc>
  <rcc rId="1842" sId="1">
    <nc r="Q369" t="inlineStr">
      <is>
        <t>APL</t>
      </is>
    </nc>
  </rcc>
  <rcc rId="1843" sId="1">
    <nc r="R369" t="inlineStr">
      <is>
        <t>119 -  Investiții în capacitatea instituțională și în eficiența administrațiilor și a serviciilor publice la nivel național, regional și local, în perspectiva realizării de reforme, a unei mai bune legiferări și a bunei guvernanțe</t>
      </is>
    </nc>
  </rcc>
  <rcc rId="1844" sId="1">
    <nc r="N369">
      <v>6</v>
    </nc>
  </rcc>
  <rcc rId="1845" sId="1">
    <nc r="AH369" t="inlineStr">
      <is>
        <t>in implementare</t>
      </is>
    </nc>
  </rcc>
  <rcc rId="1846" sId="1" numFmtId="4">
    <nc r="AJ369">
      <v>0</v>
    </nc>
  </rcc>
  <rcc rId="1847" sId="1" numFmtId="4">
    <nc r="AK369">
      <v>0</v>
    </nc>
  </rcc>
  <rfmt sheetId="1" sqref="G369" start="0" length="0">
    <dxf>
      <font>
        <sz val="12"/>
        <color auto="1"/>
        <charset val="1"/>
      </font>
      <alignment horizontal="left"/>
      <border outline="0">
        <left style="thin">
          <color indexed="64"/>
        </left>
      </border>
    </dxf>
  </rfmt>
  <rcc rId="1848" sId="1">
    <nc r="G369" t="inlineStr">
      <is>
        <t>Implementarea Sistemului de Management al Calitatii si Performantei conform SR EN ISO 9001:2015 în cadrul Consiliului Judetean Salaj</t>
      </is>
    </nc>
  </rcc>
  <rcc rId="1849" sId="1">
    <nc r="J369" t="inlineStr">
      <is>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Calitaþii si Performanþei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is>
    </nc>
  </rcc>
  <rcv guid="{53ED3D47-B2C0-43A1-9A1E-F030D529F74C}" action="delete"/>
  <rdn rId="0" localSheetId="1" customView="1" name="Z_53ED3D47_B2C0_43A1_9A1E_F030D529F74C_.wvu.PrintArea" hidden="1" oldHidden="1">
    <formula>Sheet1!$A$1:$AL$403</formula>
    <oldFormula>Sheet1!$A$1:$AL$403</oldFormula>
  </rdn>
  <rdn rId="0" localSheetId="1" customView="1" name="Z_53ED3D47_B2C0_43A1_9A1E_F030D529F74C_.wvu.FilterData" hidden="1" oldHidden="1">
    <formula>Sheet1!$A$6:$AL$403</formula>
    <oldFormula>Sheet1!$A$6:$AL$403</oldFormula>
  </rdn>
  <rcv guid="{53ED3D47-B2C0-43A1-9A1E-F030D529F74C}" action="add"/>
</revisions>
</file>

<file path=xl/revisions/revisionLog2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52" sId="1">
    <nc r="B208">
      <v>119160</v>
    </nc>
  </rcc>
  <rcc rId="1853" sId="1">
    <nc r="C208">
      <v>482</v>
    </nc>
  </rcc>
  <rcc rId="1854" sId="1">
    <nc r="D208" t="inlineStr">
      <is>
        <t>MM</t>
      </is>
    </nc>
  </rcc>
  <rfmt sheetId="1" sqref="E208" start="0" length="0">
    <dxf/>
  </rfmt>
  <rcc rId="1855" sId="1">
    <nc r="E208" t="inlineStr">
      <is>
        <t>AP 2/2.1</t>
      </is>
    </nc>
  </rcc>
  <rcc rId="1856" sId="1" odxf="1" dxf="1">
    <nc r="F208" t="inlineStr">
      <is>
        <t>CP6 less /2018</t>
      </is>
    </nc>
    <odxf>
      <font>
        <b/>
        <sz val="12"/>
        <color auto="1"/>
      </font>
    </odxf>
    <ndxf>
      <font>
        <b val="0"/>
        <sz val="12"/>
        <color auto="1"/>
      </font>
    </ndxf>
  </rcc>
  <rcc rId="1857" sId="1" xfDxf="1" dxf="1">
    <nc r="G208" t="inlineStr">
      <is>
        <t>Optimizarea standardelor de calitate in sistemul public al Municipiului Timisoara</t>
      </is>
    </nc>
    <ndxf>
      <font>
        <b/>
        <sz val="12"/>
        <color auto="1"/>
      </font>
      <alignment horizontal="left" vertical="center" wrapText="1"/>
      <border outline="0">
        <left style="thin">
          <color indexed="64"/>
        </left>
        <right style="thin">
          <color indexed="64"/>
        </right>
        <top style="thin">
          <color indexed="64"/>
        </top>
        <bottom style="thin">
          <color indexed="64"/>
        </bottom>
      </border>
    </ndxf>
  </rcc>
  <rfmt sheetId="1" sqref="G208" start="0" length="2147483647">
    <dxf>
      <font>
        <b val="0"/>
      </font>
    </dxf>
  </rfmt>
  <rcc rId="1858" sId="1">
    <nc r="H208" t="inlineStr">
      <is>
        <t>Municipiul Timișoara</t>
      </is>
    </nc>
  </rcc>
  <rfmt sheetId="1" sqref="H208" start="0" length="2147483647">
    <dxf>
      <font>
        <b val="0"/>
      </font>
    </dxf>
  </rfmt>
  <rcc rId="1859" sId="1">
    <nc r="I208" t="inlineStr">
      <is>
        <t>n.a</t>
      </is>
    </nc>
  </rcc>
  <rfmt sheetId="1" sqref="J208">
    <dxf>
      <alignment horizontal="left"/>
    </dxf>
  </rfmt>
  <rcc rId="1860" sId="1" odxf="1" dxf="1">
    <nc r="J208" t="inlineStr">
      <is>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is>
    </nc>
    <ndxf>
      <font>
        <b val="0"/>
        <sz val="12"/>
        <color auto="1"/>
      </font>
    </ndxf>
  </rcc>
  <rcc rId="1861" sId="1" numFmtId="19">
    <nc r="K208">
      <v>43304</v>
    </nc>
  </rcc>
  <rcc rId="1862" sId="1" odxf="1" dxf="1" numFmtId="19">
    <nc r="L208">
      <v>43792</v>
    </nc>
    <odxf>
      <numFmt numFmtId="0" formatCode="General"/>
    </odxf>
    <ndxf>
      <numFmt numFmtId="19" formatCode="m/d/yyyy"/>
    </ndxf>
  </rcc>
  <rcc rId="1863" sId="1" odxf="1" dxf="1">
    <nc r="M208">
      <f>S208/AE208*100</f>
    </nc>
    <odxf>
      <font>
        <b/>
        <sz val="12"/>
        <color auto="1"/>
      </font>
      <numFmt numFmtId="0" formatCode="General"/>
    </odxf>
    <ndxf>
      <font>
        <b val="0"/>
        <sz val="12"/>
        <color auto="1"/>
      </font>
      <numFmt numFmtId="165" formatCode="0.000000000"/>
    </ndxf>
  </rcc>
  <rfmt sheetId="1" sqref="N208" start="0" length="0">
    <dxf/>
  </rfmt>
  <rcc rId="1864" sId="1" odxf="1" dxf="1">
    <nc r="O208" t="inlineStr">
      <is>
        <t>Timiș</t>
      </is>
    </nc>
    <odxf/>
    <ndxf/>
  </rcc>
  <rfmt sheetId="1" sqref="P208" start="0" length="0">
    <dxf/>
  </rfmt>
  <rcc rId="1865" sId="1" odxf="1" dxf="1">
    <nc r="Q208" t="inlineStr">
      <is>
        <t>APL</t>
      </is>
    </nc>
    <odxf/>
    <ndxf/>
  </rcc>
  <rcc rId="1866" sId="1" odxf="1" dxf="1">
    <nc r="R208" t="inlineStr">
      <is>
        <t>120 -  Investiții în capacitatea instituțională și în eficiența administrațiilor și a serviciilor publice la nivel național, regional și local, în perspectiva realizării de reforme, a unei mai bune legiferări și a bunei guvernanțe</t>
      </is>
    </nc>
    <odxf>
      <font>
        <b/>
        <sz val="12"/>
        <color auto="1"/>
      </font>
    </odxf>
    <ndxf>
      <font>
        <b val="0"/>
        <sz val="12"/>
        <color auto="1"/>
      </font>
    </ndxf>
  </rcc>
  <rcc rId="1867" sId="1">
    <nc r="N208">
      <v>5</v>
    </nc>
  </rcc>
  <rcc rId="1868" sId="1">
    <nc r="P208" t="inlineStr">
      <is>
        <t>Timișoara</t>
      </is>
    </nc>
  </rcc>
  <rcc rId="1869" sId="1">
    <nc r="T208">
      <v>212500.88</v>
    </nc>
  </rcc>
  <rfmt sheetId="1" sqref="T208">
    <dxf>
      <numFmt numFmtId="4" formatCode="#,##0.00"/>
    </dxf>
  </rfmt>
  <rcc rId="1870" sId="1">
    <nc r="W208">
      <v>32500.1</v>
    </nc>
  </rcc>
  <rfmt sheetId="1" sqref="W208">
    <dxf>
      <numFmt numFmtId="4" formatCode="#,##0.00"/>
    </dxf>
  </rfmt>
  <rcc rId="1871" sId="1" numFmtId="4">
    <nc r="Z208">
      <v>5000.0600000000004</v>
    </nc>
  </rcc>
  <rcc rId="1872" sId="1">
    <nc r="AC208">
      <v>0</v>
    </nc>
  </rcc>
  <rcc rId="1873" sId="1" odxf="1" dxf="1">
    <nc r="AH208" t="inlineStr">
      <is>
        <t xml:space="preserve"> în implementare</t>
      </is>
    </nc>
    <odxf>
      <font>
        <b/>
        <sz val="12"/>
        <color auto="1"/>
      </font>
    </odxf>
    <ndxf>
      <font>
        <b val="0"/>
        <sz val="12"/>
        <color auto="1"/>
      </font>
    </ndxf>
  </rcc>
  <rcc rId="1874" sId="1" odxf="1" dxf="1" numFmtId="4">
    <nc r="AJ208">
      <v>0</v>
    </nc>
    <odxf>
      <numFmt numFmtId="3" formatCode="#,##0"/>
    </odxf>
    <ndxf>
      <numFmt numFmtId="4" formatCode="#,##0.00"/>
    </ndxf>
  </rcc>
  <rcc rId="1875" sId="1" odxf="1" dxf="1" numFmtId="4">
    <nc r="AK208">
      <v>0</v>
    </nc>
    <odxf>
      <numFmt numFmtId="3" formatCode="#,##0"/>
    </odxf>
    <ndxf>
      <numFmt numFmtId="4" formatCode="#,##0.00"/>
    </ndxf>
  </rcc>
  <rcv guid="{65C35D6D-934F-4431-BA92-90255FC17BA4}" action="delete"/>
  <rdn rId="0" localSheetId="1" customView="1" name="Z_65C35D6D_934F_4431_BA92_90255FC17BA4_.wvu.PrintArea" hidden="1" oldHidden="1">
    <formula>Sheet1!$A$1:$AL$403</formula>
    <oldFormula>Sheet1!$A$1:$AL$403</oldFormula>
  </rdn>
  <rdn rId="0" localSheetId="1" customView="1" name="Z_65C35D6D_934F_4431_BA92_90255FC17BA4_.wvu.FilterData" hidden="1" oldHidden="1">
    <formula>Sheet1!$A$1:$AL$375</formula>
    <oldFormula>Sheet1!$A$1:$AL$375</oldFormula>
  </rdn>
  <rcv guid="{65C35D6D-934F-4431-BA92-90255FC17BA4}" action="add"/>
</revisions>
</file>

<file path=xl/revisions/revisionLog2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78" sId="1">
    <nc r="B193">
      <v>119841</v>
    </nc>
  </rcc>
  <rcc rId="1879" sId="1">
    <nc r="C193">
      <v>477</v>
    </nc>
  </rcc>
  <rcc rId="1880" sId="1">
    <nc r="D193" t="inlineStr">
      <is>
        <t>MM</t>
      </is>
    </nc>
  </rcc>
  <rcc rId="1881" sId="1" odxf="1" dxf="1">
    <nc r="I193" t="inlineStr">
      <is>
        <t>Asociația Română Pentru Transparență</t>
      </is>
    </nc>
    <odxf>
      <font>
        <b/>
        <sz val="12"/>
        <color auto="1"/>
      </font>
    </odxf>
    <ndxf>
      <font>
        <b val="0"/>
        <sz val="12"/>
        <color auto="1"/>
      </font>
    </ndxf>
  </rcc>
  <rcc rId="1882" sId="1" odxf="1" dxf="1">
    <nc r="H193" t="inlineStr">
      <is>
        <t>Județul Sibiu</t>
      </is>
    </nc>
    <odxf>
      <font>
        <b/>
        <sz val="12"/>
        <color auto="1"/>
      </font>
    </odxf>
    <ndxf>
      <font>
        <b val="0"/>
        <sz val="12"/>
        <color auto="1"/>
      </font>
    </ndxf>
  </rcc>
  <rfmt sheetId="1" sqref="E193" start="0" length="0">
    <dxf>
      <font>
        <b val="0"/>
        <sz val="12"/>
        <color auto="1"/>
      </font>
      <fill>
        <patternFill patternType="solid">
          <bgColor theme="0"/>
        </patternFill>
      </fill>
    </dxf>
  </rfmt>
  <rcc rId="1883" sId="1">
    <nc r="E193" t="inlineStr">
      <is>
        <t>AP 2/11i  /2.1</t>
      </is>
    </nc>
  </rcc>
  <rcc rId="1884" sId="1">
    <nc r="F193" t="inlineStr">
      <is>
        <t xml:space="preserve">CP 6/2017 </t>
      </is>
    </nc>
  </rcc>
  <rfmt sheetId="1" xfDxf="1" sqref="G193" start="0" length="0">
    <dxf>
      <font>
        <b/>
        <sz val="12"/>
        <color auto="1"/>
      </font>
      <alignment horizontal="left" vertical="center" wrapText="1"/>
      <border outline="0">
        <left style="thin">
          <color indexed="64"/>
        </left>
        <right style="thin">
          <color indexed="64"/>
        </right>
        <top style="thin">
          <color indexed="64"/>
        </top>
        <bottom style="thin">
          <color indexed="64"/>
        </bottom>
      </border>
    </dxf>
  </rfmt>
  <rfmt sheetId="1" sqref="G193" start="0" length="2147483647">
    <dxf>
      <font>
        <b val="0"/>
      </font>
    </dxf>
  </rfmt>
  <rcc rId="1885" sId="1">
    <nc r="G193" t="inlineStr">
      <is>
        <t>Spre o administrație publică performantă</t>
      </is>
    </nc>
  </rcc>
  <rfmt sheetId="1" sqref="J193">
    <dxf>
      <alignment horizontal="left"/>
    </dxf>
  </rfmt>
  <rfmt sheetId="1" sqref="J193" start="0" length="2147483647">
    <dxf>
      <font>
        <b val="0"/>
      </font>
    </dxf>
  </rfmt>
  <rcc rId="1886" sId="1">
    <nc r="J193" t="inlineStr">
      <is>
        <t>Obiectiv general:Dezvoltarea si implementarea unui Sistem de Management al Calitaþii si Performanþei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capacitaþii instituþionale.                 OBIECTIV SPECIFIC 1: Standardizarea proceselor de lucru la nivelul Consiliului Judeþean Sibiu, asigurarea eficientizarii acestora
si corelarii între sistemul de management al performanþei si calitaþii cu sistemul de control intern managerial existent la nivelul
institutiei, în scopul optimizarii proceselor orientate catre beneficiari în concordanþa cu SCAP si consolidarii capacitaþii
instituþionale a CJ Sibiu.
2. OBIECTIV SPECIFIC 2: Actualizarea si extinderea sistemului informatic de management al proceselor si documentelor la nivelul
Consiliului Judeþean Sibiu, prin includerea de facilitaþi inovative, în vederea dezvoltarii si consolidarii unui Sistemul de
Management al Calitaþii si Performanþei unitar si eficient care va contribui la optimizarea proceselor orientate catre beneficiari în
concordanþa cu SCAP.
3. OBIECTIV SPECIFIC 3: Îmbunataþirea cunostinþelor si abilitaþilor a 80 de persoane, reprezentând personalul din cadrul Consiliului
Judeþean Sibiu privind implementarea, respectarea si actualizarea continua a standardelor de management al calitaþii, prin
sesiunile de formare profesionala clasica si e-learning, acþiuni de networking si schimb de bune practici, în vederea sprijinirii
masurilor si acþiunilor prevazute de OS2.1 si implicit de proiect pentru optimizarea proceselor orientate catre beneficiari.</t>
      </is>
    </nc>
  </rcc>
  <rcc rId="1887" sId="1" odxf="1" dxf="1" numFmtId="19">
    <nc r="K193">
      <v>43304</v>
    </nc>
    <odxf/>
    <ndxf/>
  </rcc>
  <rcc rId="1888" sId="1" odxf="1" dxf="1" numFmtId="19">
    <nc r="L193">
      <v>43792</v>
    </nc>
    <odxf>
      <font>
        <b/>
        <sz val="12"/>
        <color auto="1"/>
      </font>
      <numFmt numFmtId="0" formatCode="General"/>
    </odxf>
    <ndxf>
      <font>
        <b val="0"/>
        <sz val="12"/>
        <color auto="1"/>
      </font>
      <numFmt numFmtId="19" formatCode="m/d/yyyy"/>
    </ndxf>
  </rcc>
  <rcc rId="1889" sId="1" odxf="1" dxf="1">
    <nc r="M193">
      <f>S193/AE193*100</f>
    </nc>
    <odxf>
      <font>
        <b/>
        <sz val="12"/>
        <color auto="1"/>
      </font>
      <numFmt numFmtId="0" formatCode="General"/>
    </odxf>
    <ndxf>
      <font>
        <b val="0"/>
        <sz val="12"/>
        <color auto="1"/>
      </font>
      <numFmt numFmtId="165" formatCode="0.000000000"/>
    </ndxf>
  </rcc>
  <rfmt sheetId="1" sqref="N193" start="0" length="0">
    <dxf>
      <font>
        <b val="0"/>
        <sz val="11"/>
        <color theme="1"/>
        <name val="Calibri"/>
        <family val="2"/>
        <charset val="238"/>
        <scheme val="minor"/>
      </font>
    </dxf>
  </rfmt>
  <rcc rId="1890" sId="1" odxf="1" dxf="1">
    <nc r="O193" t="inlineStr">
      <is>
        <t>Sibiu</t>
      </is>
    </nc>
    <odxf>
      <font>
        <b/>
        <sz val="12"/>
        <color auto="1"/>
      </font>
    </odxf>
    <ndxf>
      <font>
        <b val="0"/>
        <sz val="11"/>
        <color theme="1"/>
        <name val="Calibri"/>
        <family val="2"/>
        <charset val="238"/>
        <scheme val="minor"/>
      </font>
    </ndxf>
  </rcc>
  <rcc rId="1891" sId="1" odxf="1" dxf="1">
    <nc r="P193" t="inlineStr">
      <is>
        <t>Sibiu</t>
      </is>
    </nc>
    <odxf>
      <font>
        <b/>
        <sz val="12"/>
        <color auto="1"/>
      </font>
    </odxf>
    <ndxf>
      <font>
        <b val="0"/>
        <sz val="11"/>
        <color theme="1"/>
        <name val="Calibri"/>
        <family val="2"/>
        <charset val="238"/>
        <scheme val="minor"/>
      </font>
    </ndxf>
  </rcc>
  <rcc rId="1892" sId="1" odxf="1" dxf="1">
    <nc r="Q193" t="inlineStr">
      <is>
        <t>APL</t>
      </is>
    </nc>
    <odxf>
      <font>
        <b/>
        <sz val="12"/>
        <color auto="1"/>
      </font>
    </odxf>
    <ndxf>
      <font>
        <b val="0"/>
        <sz val="11"/>
        <color theme="1"/>
        <name val="Calibri"/>
        <family val="2"/>
        <charset val="238"/>
        <scheme val="minor"/>
      </font>
    </ndxf>
  </rcc>
  <rcc rId="1893" sId="1" odxf="1" dxf="1">
    <nc r="R193" t="inlineStr">
      <is>
        <t>120 - Investiții în capacitatea instituțională și în eficiența administrațiilor și a serviciilor publice la nivel național, regional și local, în perspectiva realizării de reforme, a unei mai bune legiferări și a bunei guvernanțe</t>
      </is>
    </nc>
    <odxf>
      <font>
        <b/>
        <sz val="12"/>
        <color auto="1"/>
      </font>
    </odxf>
    <ndxf>
      <font>
        <b val="0"/>
        <sz val="11"/>
        <color theme="1"/>
        <name val="Calibri"/>
        <family val="2"/>
        <charset val="238"/>
        <scheme val="minor"/>
      </font>
    </ndxf>
  </rcc>
  <rcc rId="1894" sId="1">
    <nc r="N193">
      <v>7</v>
    </nc>
  </rcc>
  <rfmt sheetId="1" sqref="T193" start="0" length="0">
    <dxf>
      <numFmt numFmtId="4" formatCode="#,##0.00"/>
    </dxf>
  </rfmt>
  <rcc rId="1895" sId="1">
    <nc r="U193">
      <v>0</v>
    </nc>
  </rcc>
  <rfmt sheetId="1" sqref="T193" start="0" length="2147483647">
    <dxf>
      <font>
        <b val="0"/>
      </font>
    </dxf>
  </rfmt>
  <rcc rId="1896" sId="1" odxf="1" dxf="1" numFmtId="4">
    <nc r="W193">
      <v>79622</v>
    </nc>
    <odxf>
      <numFmt numFmtId="0" formatCode="General"/>
    </odxf>
    <ndxf>
      <numFmt numFmtId="3" formatCode="#,##0"/>
    </ndxf>
  </rcc>
  <rcc rId="1897" sId="1">
    <nc r="X193">
      <v>0</v>
    </nc>
  </rcc>
  <rcc rId="1898" sId="1" numFmtId="4">
    <nc r="Z193">
      <v>11562.57</v>
    </nc>
  </rcc>
  <rfmt sheetId="1" s="1" sqref="Y193" start="0" length="0">
    <dxf>
      <font>
        <b val="0"/>
        <sz val="12"/>
        <color auto="1"/>
        <name val="Calibri"/>
        <family val="2"/>
        <charset val="238"/>
        <scheme val="minor"/>
      </font>
      <numFmt numFmtId="4" formatCode="#,##0.00"/>
    </dxf>
  </rfmt>
  <rcc rId="1899" sId="1">
    <nc r="AC193">
      <v>0</v>
    </nc>
  </rcc>
  <rcc rId="1900" sId="1" numFmtId="4">
    <nc r="AA193">
      <v>0</v>
    </nc>
  </rcc>
  <rcc rId="1901" sId="1" numFmtId="4">
    <nc r="T193">
      <v>486941.45</v>
    </nc>
  </rcc>
  <rcc rId="1902" sId="1" numFmtId="4">
    <nc r="Y193">
      <v>11562.57</v>
    </nc>
  </rcc>
  <rcc rId="1903" sId="1" odxf="1" dxf="1">
    <nc r="AH193" t="inlineStr">
      <is>
        <t xml:space="preserve"> în implementare</t>
      </is>
    </nc>
    <odxf>
      <font>
        <b/>
        <sz val="12"/>
        <color auto="1"/>
      </font>
    </odxf>
    <ndxf>
      <font>
        <b val="0"/>
        <sz val="12"/>
        <color auto="1"/>
      </font>
    </ndxf>
  </rcc>
  <rcc rId="1904" sId="1" odxf="1" dxf="1">
    <nc r="AI193" t="inlineStr">
      <is>
        <t>n.a</t>
      </is>
    </nc>
    <odxf>
      <font>
        <b/>
        <sz val="12"/>
        <color auto="1"/>
      </font>
      <numFmt numFmtId="3" formatCode="#,##0"/>
    </odxf>
    <ndxf>
      <font>
        <b val="0"/>
        <sz val="12"/>
        <color auto="1"/>
        <name val="Trebuchet MS"/>
        <scheme val="none"/>
      </font>
      <numFmt numFmtId="19" formatCode="m/d/yyyy"/>
    </ndxf>
  </rcc>
  <rcc rId="1905" sId="1" odxf="1" dxf="1" numFmtId="4">
    <nc r="AJ193">
      <v>0</v>
    </nc>
    <odxf>
      <font>
        <b/>
        <sz val="12"/>
        <color auto="1"/>
      </font>
      <numFmt numFmtId="3" formatCode="#,##0"/>
      <border outline="0">
        <top/>
      </border>
    </odxf>
    <ndxf>
      <font>
        <b val="0"/>
        <sz val="12"/>
        <color auto="1"/>
      </font>
      <numFmt numFmtId="4" formatCode="#,##0.00"/>
      <border outline="0">
        <top style="thin">
          <color indexed="64"/>
        </top>
      </border>
    </ndxf>
  </rcc>
  <rcc rId="1906" sId="1" odxf="1" dxf="1" numFmtId="4">
    <nc r="AK193">
      <v>0</v>
    </nc>
    <odxf>
      <font>
        <b/>
        <sz val="12"/>
        <color auto="1"/>
      </font>
      <numFmt numFmtId="3" formatCode="#,##0"/>
    </odxf>
    <ndxf>
      <font>
        <b val="0"/>
        <sz val="12"/>
        <color auto="1"/>
      </font>
      <numFmt numFmtId="4" formatCode="#,##0.00"/>
    </ndxf>
  </rcc>
</revisions>
</file>

<file path=xl/revisions/revisionLog2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07" sId="1">
    <nc r="A141">
      <v>3</v>
    </nc>
  </rcc>
  <rfmt sheetId="1" sqref="J141" start="0" length="2147483647">
    <dxf>
      <font>
        <b val="0"/>
      </font>
    </dxf>
  </rfmt>
  <rfmt sheetId="1" sqref="J141">
    <dxf>
      <alignment horizontal="left"/>
    </dxf>
  </rfmt>
  <rfmt sheetId="1" sqref="J141">
    <dxf>
      <alignment vertical="top"/>
    </dxf>
  </rfmt>
  <rcc rId="1908" sId="1">
    <nc r="J141" t="inlineStr">
      <is>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is>
    </nc>
  </rcc>
  <rcc rId="1909" sId="1">
    <nc r="H141" t="inlineStr">
      <is>
        <t>Municipiul Fetesti</t>
      </is>
    </nc>
  </rcc>
  <rfmt sheetId="1" sqref="H141" start="0" length="2147483647">
    <dxf>
      <font>
        <b val="0"/>
      </font>
    </dxf>
  </rfmt>
  <rfmt sheetId="1" sqref="G141" start="0" length="2147483647">
    <dxf>
      <font>
        <b val="0"/>
      </font>
    </dxf>
  </rfmt>
  <rcc rId="1910" sId="1">
    <nc r="G141" t="inlineStr">
      <is>
        <t>Formare, Dezvoltare, Responsabilizare pentru prevenirea coruptiei si asigurarea eticii si integritatii in administratia publica a Municipiului Fetesti</t>
      </is>
    </nc>
  </rcc>
  <rfmt sheetId="1" sqref="F141" start="0" length="0">
    <dxf>
      <font>
        <b val="0"/>
        <sz val="12"/>
        <color auto="1"/>
      </font>
      <alignment horizontal="general"/>
    </dxf>
  </rfmt>
  <rcc rId="1911" sId="1">
    <nc r="F141" t="inlineStr">
      <is>
        <t>CP1 less /2017</t>
      </is>
    </nc>
  </rcc>
  <rfmt sheetId="1" sqref="E141" start="0" length="0">
    <dxf>
      <font>
        <b val="0"/>
        <sz val="12"/>
        <color auto="1"/>
      </font>
      <fill>
        <patternFill patternType="solid">
          <bgColor theme="0"/>
        </patternFill>
      </fill>
    </dxf>
  </rfmt>
  <rcc rId="1912" sId="1">
    <nc r="E141" t="inlineStr">
      <is>
        <t>AP 2/11i  /2.2</t>
      </is>
    </nc>
  </rcc>
  <rcc rId="1913" sId="1">
    <nc r="D141" t="inlineStr">
      <is>
        <t>GC</t>
      </is>
    </nc>
  </rcc>
  <rfmt sheetId="1" sqref="D141" start="0" length="2147483647">
    <dxf>
      <font>
        <b val="0"/>
      </font>
    </dxf>
  </rfmt>
  <rcc rId="1914" sId="1">
    <nc r="C141">
      <v>444</v>
    </nc>
  </rcc>
  <rcc rId="1915" sId="1">
    <nc r="B141">
      <v>118782</v>
    </nc>
  </rcc>
  <rfmt sheetId="1" sqref="B141:C141" start="0" length="2147483647">
    <dxf>
      <font>
        <b val="0"/>
      </font>
    </dxf>
  </rfmt>
  <rcc rId="1916" sId="1" odxf="1" dxf="1">
    <nc r="R141" t="inlineStr">
      <is>
        <t>119 - Investiții în capacitatea instituțională și în eficiența administrațiilor și a serviciilor publice la nivel național, regional și local, în perspectiva realizării de reforme, a unei mai bune legiferări și a bunei guvernanțe</t>
      </is>
    </nc>
    <odxf>
      <font>
        <b/>
        <sz val="12"/>
        <color auto="1"/>
      </font>
      <fill>
        <patternFill patternType="none">
          <bgColor indexed="65"/>
        </patternFill>
      </fill>
    </odxf>
    <ndxf>
      <font>
        <b val="0"/>
        <sz val="12"/>
        <color auto="1"/>
      </font>
      <fill>
        <patternFill patternType="solid">
          <bgColor theme="0"/>
        </patternFill>
      </fill>
    </ndxf>
  </rcc>
  <rcc rId="1917" sId="1" odxf="1" dxf="1">
    <nc r="O141" t="inlineStr">
      <is>
        <t>Ialomița</t>
      </is>
    </nc>
    <odxf>
      <font>
        <b/>
        <sz val="12"/>
        <color auto="1"/>
      </font>
      <fill>
        <patternFill patternType="none">
          <bgColor indexed="65"/>
        </patternFill>
      </fill>
    </odxf>
    <ndxf>
      <font>
        <b val="0"/>
        <sz val="12"/>
        <color auto="1"/>
      </font>
      <fill>
        <patternFill patternType="solid">
          <bgColor theme="0"/>
        </patternFill>
      </fill>
    </ndxf>
  </rcc>
  <rcc rId="1918" sId="1">
    <nc r="N141">
      <v>3</v>
    </nc>
  </rcc>
  <rcc rId="1919" sId="1">
    <nc r="P141" t="inlineStr">
      <is>
        <t>Fetesti</t>
      </is>
    </nc>
  </rcc>
  <rcc rId="1920" sId="1" odxf="1" dxf="1">
    <nc r="Q141" t="inlineStr">
      <is>
        <t>APL</t>
      </is>
    </nc>
    <odxf>
      <font>
        <b/>
        <sz val="12"/>
        <color auto="1"/>
      </font>
      <fill>
        <patternFill patternType="none">
          <bgColor indexed="65"/>
        </patternFill>
      </fill>
    </odxf>
    <ndxf>
      <font>
        <b val="0"/>
        <sz val="12"/>
        <color auto="1"/>
      </font>
      <fill>
        <patternFill patternType="solid">
          <bgColor theme="0"/>
        </patternFill>
      </fill>
    </ndxf>
  </rcc>
  <rfmt sheetId="1" sqref="P141" start="0" length="2147483647">
    <dxf>
      <font>
        <b val="0"/>
      </font>
    </dxf>
  </rfmt>
  <rfmt sheetId="1" sqref="L141">
    <dxf>
      <fill>
        <patternFill patternType="solid">
          <bgColor theme="4" tint="0.79998168889431442"/>
        </patternFill>
      </fill>
    </dxf>
  </rfmt>
  <rcc rId="1921" sId="1" numFmtId="19">
    <nc r="K141">
      <v>43304</v>
    </nc>
  </rcc>
  <rcc rId="1922" sId="1" odxf="1" dxf="1" numFmtId="19">
    <nc r="L141">
      <v>43669</v>
    </nc>
    <odxf>
      <numFmt numFmtId="0" formatCode="General"/>
    </odxf>
    <ndxf>
      <numFmt numFmtId="19" formatCode="dd/mm/yyyy"/>
    </ndxf>
  </rcc>
  <rcc rId="1923" sId="1">
    <nc r="M141">
      <v>85</v>
    </nc>
  </rcc>
  <rfmt sheetId="1" sqref="L141">
    <dxf>
      <fill>
        <patternFill patternType="none">
          <bgColor auto="1"/>
        </patternFill>
      </fill>
    </dxf>
  </rfmt>
  <rcc rId="1924" sId="1" numFmtId="4">
    <oc r="S141">
      <f>T141+U141</f>
    </oc>
    <nc r="S141">
      <v>242091.39</v>
    </nc>
  </rcc>
  <rcc rId="1925" sId="1" odxf="1" dxf="1">
    <nc r="T141">
      <f>S141</f>
    </nc>
    <odxf>
      <numFmt numFmtId="0" formatCode="General"/>
    </odxf>
    <ndxf>
      <numFmt numFmtId="165" formatCode="#,##0.00_ ;\-#,##0.00\ "/>
    </ndxf>
  </rcc>
  <rfmt sheetId="1" sqref="T141" start="0" length="2147483647">
    <dxf>
      <font>
        <b val="0"/>
      </font>
    </dxf>
  </rfmt>
  <rcc rId="1926" sId="1">
    <nc r="U141">
      <v>0</v>
    </nc>
  </rcc>
  <rcc rId="1927" sId="1" numFmtId="4">
    <oc r="V141">
      <f>W141+X141</f>
    </oc>
    <nc r="V141">
      <v>37025.74</v>
    </nc>
  </rcc>
  <rcc rId="1928" sId="1" odxf="1" dxf="1">
    <nc r="W141">
      <f>V141</f>
    </nc>
    <odxf>
      <numFmt numFmtId="0" formatCode="General"/>
    </odxf>
    <ndxf>
      <numFmt numFmtId="4" formatCode="#,##0.00"/>
    </ndxf>
  </rcc>
  <rfmt sheetId="1" sqref="W141" start="0" length="2147483647">
    <dxf>
      <font>
        <b val="0"/>
      </font>
    </dxf>
  </rfmt>
  <rcc rId="1929" sId="1">
    <nc r="X141">
      <v>0</v>
    </nc>
  </rcc>
  <rcc rId="1930" sId="1">
    <nc r="Y141">
      <v>5696.27</v>
    </nc>
  </rcc>
  <rcc rId="1931" sId="1">
    <nc r="Z141">
      <f>Y141</f>
    </nc>
  </rcc>
  <rfmt sheetId="1" sqref="Y141">
    <dxf>
      <numFmt numFmtId="4" formatCode="#,##0.00"/>
    </dxf>
  </rfmt>
  <rfmt sheetId="1" sqref="Y141:Z141" start="0" length="2147483647">
    <dxf>
      <font>
        <b val="0"/>
      </font>
    </dxf>
  </rfmt>
  <rcc rId="1932" sId="1" numFmtId="4">
    <nc r="AA141">
      <v>0</v>
    </nc>
  </rcc>
  <rfmt sheetId="1" sqref="AA141" start="0" length="2147483647">
    <dxf>
      <font>
        <b val="0"/>
      </font>
    </dxf>
  </rfmt>
  <rcc rId="1933" sId="1" odxf="1" dxf="1">
    <nc r="AH141" t="inlineStr">
      <is>
        <t xml:space="preserve"> în implementare</t>
      </is>
    </nc>
    <odxf>
      <font>
        <b/>
        <sz val="12"/>
        <color auto="1"/>
      </font>
    </odxf>
    <ndxf>
      <font>
        <b val="0"/>
        <sz val="12"/>
        <color auto="1"/>
      </font>
    </ndxf>
  </rcc>
  <rcc rId="1934" sId="1" numFmtId="4">
    <nc r="AJ141">
      <v>0</v>
    </nc>
  </rcc>
  <rcc rId="1935" sId="1" numFmtId="4">
    <nc r="AK141">
      <v>0</v>
    </nc>
  </rcc>
  <rcv guid="{747340EB-2B31-46D2-ACDE-4FA91E2B50F6}" action="delete"/>
  <rdn rId="0" localSheetId="1" customView="1" name="Z_747340EB_2B31_46D2_ACDE_4FA91E2B50F6_.wvu.PrintArea" hidden="1" oldHidden="1">
    <formula>Sheet1!$A$1:$AL$403</formula>
    <oldFormula>Sheet1!$A$1:$AL$403</oldFormula>
  </rdn>
  <rdn rId="0" localSheetId="1" customView="1" name="Z_747340EB_2B31_46D2_ACDE_4FA91E2B50F6_.wvu.FilterData" hidden="1" oldHidden="1">
    <formula>Sheet1!$H$1:$H$410</formula>
    <oldFormula>Sheet1!$H$1:$H$410</oldFormula>
  </rdn>
  <rcv guid="{747340EB-2B31-46D2-ACDE-4FA91E2B50F6}" action="add"/>
</revisions>
</file>

<file path=xl/revisions/revisionLog2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38" sId="1">
    <nc r="A35">
      <v>2</v>
    </nc>
  </rcc>
  <rcc rId="1939" sId="1" odxf="1" dxf="1">
    <nc r="E35" t="inlineStr">
      <is>
        <t>AP 2/11i  /2.1</t>
      </is>
    </nc>
    <odxf>
      <font>
        <b/>
        <sz val="12"/>
        <color auto="1"/>
      </font>
      <fill>
        <patternFill patternType="none">
          <bgColor indexed="65"/>
        </patternFill>
      </fill>
    </odxf>
    <ndxf>
      <font>
        <b val="0"/>
        <sz val="12"/>
        <color auto="1"/>
      </font>
      <fill>
        <patternFill patternType="solid">
          <bgColor theme="0"/>
        </patternFill>
      </fill>
    </ndxf>
  </rcc>
  <rfmt sheetId="1" sqref="F35" start="0" length="0">
    <dxf/>
  </rfmt>
  <rfmt sheetId="1" sqref="H35" start="0" length="0">
    <dxf>
      <font>
        <b val="0"/>
        <sz val="12"/>
        <color auto="1"/>
      </font>
    </dxf>
  </rfmt>
  <rfmt sheetId="1" sqref="G35" start="0" length="0">
    <dxf>
      <font>
        <b val="0"/>
        <sz val="12"/>
        <color auto="1"/>
      </font>
    </dxf>
  </rfmt>
  <rcc rId="1940" sId="1" odxf="1" dxf="1">
    <nc r="B35">
      <v>119767</v>
    </nc>
    <ndxf>
      <font>
        <b val="0"/>
        <sz val="12"/>
        <color auto="1"/>
      </font>
      <alignment horizontal="general"/>
      <border outline="0">
        <left style="thin">
          <color indexed="64"/>
        </left>
      </border>
    </ndxf>
  </rcc>
  <rcc rId="1941" sId="1" odxf="1" dxf="1">
    <nc r="C35">
      <v>475</v>
    </nc>
    <ndxf>
      <font>
        <b val="0"/>
        <sz val="12"/>
        <color auto="1"/>
      </font>
      <alignment horizontal="general"/>
    </ndxf>
  </rcc>
  <rcc rId="1942" sId="1" odxf="1" dxf="1">
    <nc r="D35" t="inlineStr">
      <is>
        <t>SD</t>
      </is>
    </nc>
    <ndxf>
      <font>
        <b val="0"/>
        <sz val="12"/>
        <color auto="1"/>
      </font>
      <alignment horizontal="general"/>
    </ndxf>
  </rcc>
  <rcc rId="1943" sId="1" odxf="1" dxf="1">
    <nc r="F35" t="inlineStr">
      <is>
        <t xml:space="preserve">CP 6/2017 </t>
      </is>
    </nc>
    <ndxf>
      <font>
        <b val="0"/>
        <sz val="12"/>
        <color auto="1"/>
      </font>
      <alignment horizontal="general"/>
    </ndxf>
  </rcc>
  <rfmt sheetId="1" sqref="G35" start="0" length="0">
    <dxf>
      <font>
        <sz val="12"/>
      </font>
      <fill>
        <patternFill patternType="solid">
          <bgColor rgb="FFFFFF00"/>
        </patternFill>
      </fill>
      <alignment horizontal="general"/>
    </dxf>
  </rfmt>
  <rfmt sheetId="1" sqref="H35" start="0" length="0">
    <dxf>
      <font>
        <sz val="12"/>
        <color auto="1"/>
      </font>
      <fill>
        <patternFill patternType="solid">
          <bgColor rgb="FFFFFF00"/>
        </patternFill>
      </fill>
      <alignment horizontal="general"/>
    </dxf>
  </rfmt>
  <rcc rId="1944" sId="1" odxf="1" dxf="1">
    <nc r="G35" t="inlineStr">
      <is>
        <t>Introducerea de sisteme si standarde comune în administrația publica locala din județul Bihor pentru optimizarea proceselor orientate către beneficiari în concordanță cu SCAP - acronim ISOBihor</t>
      </is>
    </nc>
    <ndxf>
      <font>
        <sz val="12"/>
      </font>
      <fill>
        <patternFill patternType="none">
          <bgColor indexed="65"/>
        </patternFill>
      </fill>
      <alignment horizontal="left"/>
    </ndxf>
  </rcc>
  <rcc rId="1945" sId="1" odxf="1" dxf="1">
    <nc r="H35" t="inlineStr">
      <is>
        <t>Județul Bihor</t>
      </is>
    </nc>
    <ndxf>
      <font>
        <sz val="12"/>
      </font>
      <fill>
        <patternFill patternType="none">
          <bgColor indexed="65"/>
        </patternFill>
      </fill>
      <alignment horizontal="left"/>
    </ndxf>
  </rcc>
  <rcc rId="1946" sId="1" odxf="1" dxf="1">
    <nc r="I35" t="inlineStr">
      <is>
        <t>n.a</t>
      </is>
    </nc>
    <odxf>
      <font>
        <b/>
        <sz val="12"/>
        <color auto="1"/>
      </font>
    </odxf>
    <ndxf>
      <font>
        <b val="0"/>
        <sz val="12"/>
        <color auto="1"/>
      </font>
    </ndxf>
  </rcc>
  <rfmt sheetId="1" sqref="J35" start="0" length="0">
    <dxf>
      <font>
        <b val="0"/>
        <sz val="12"/>
        <color auto="1"/>
      </font>
      <alignment horizontal="justify" vertical="top"/>
    </dxf>
  </rfmt>
  <rcc rId="1947" sId="1">
    <nc r="J35" t="inlineStr">
      <is>
        <t xml:space="preserve">Obiectivul general al proiectului il reprezinta introducerea sistemelor si standardelor comune la nivelul Consiliului Judeþean Bihor pentru optimizarea proceselor orientate catre beneficiari în concordanþa cu SCAP si dezvoltarea abilitatilor in domeniul managementului calitatii a angajatilor din administratia publica si alesilor locali din judetul Bihor
Obiectivele specifice ale proiectului 
1. Obiectivul Specific 1 Implementarea sistemului de management al calitaþii si obþinerea certificarii ISO 9001:2015
2. Obiectivul Specific 2 Îmbunataþirea cunostinþelor si abilitaþilor a 50 de persoane angajate in administratia publica a judetului Bihor si/sau alesi locali, prin organizarea de cursuri în domenii care sa asigure o mai buna administrare a patrimoniului judeþului si
organizarea mai eficienta, orientata spre calitate </t>
      </is>
    </nc>
  </rcc>
  <rcv guid="{9EA5E3FA-46F1-4729-828C-4A08518018C1}" action="delete"/>
  <rdn rId="0" localSheetId="1" customView="1" name="Z_9EA5E3FA_46F1_4729_828C_4A08518018C1_.wvu.PrintArea" hidden="1" oldHidden="1">
    <formula>Sheet1!$A$1:$AL$403</formula>
    <oldFormula>Sheet1!$A$1:$AL$403</oldFormula>
  </rdn>
  <rdn rId="0" localSheetId="1" customView="1" name="Z_9EA5E3FA_46F1_4729_828C_4A08518018C1_.wvu.FilterData" hidden="1" oldHidden="1">
    <formula>Sheet1!$A$1:$AK$375</formula>
    <oldFormula>Sheet1!$A$6:$AL$403</oldFormula>
  </rdn>
  <rcv guid="{9EA5E3FA-46F1-4729-828C-4A08518018C1}" action="add"/>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939" sId="1" ref="A13:XFD13" action="deleteRow">
    <undo index="65535" exp="area" ref3D="1" dr="$H$1:$N$1048576" dn="Z_65B035E3_87FA_46C5_996E_864F2C8D0EBC_.wvu.Cols" sId="1"/>
    <rfmt sheetId="1" xfDxf="1" sqref="A13:XFD13" start="0" length="0"/>
    <rfmt sheetId="1" sqref="A13"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B13"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3"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F1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3" start="0" length="0">
      <dxf>
        <font>
          <sz val="12"/>
          <color auto="1"/>
          <name val="Calibri"/>
          <family val="2"/>
          <charset val="238"/>
          <scheme val="minor"/>
        </font>
        <alignment horizontal="left" vertical="center" wrapText="1"/>
        <border outline="0">
          <right style="thin">
            <color indexed="64"/>
          </right>
          <top style="thin">
            <color indexed="64"/>
          </top>
          <bottom style="thin">
            <color indexed="64"/>
          </bottom>
        </border>
      </dxf>
    </rfmt>
    <rfmt sheetId="1" sqref="H13"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3"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K13"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3"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3"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O13"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P13"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Q13" start="0" length="0">
      <dxf>
        <font>
          <sz val="12"/>
          <color theme="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R13"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13">
        <f>T13+U13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T13"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3"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3">
        <f>W13+X13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13"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3"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3">
        <f>Z13+AA13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Z13"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3"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3">
        <f>AC13+AD13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3">
        <f>S13+V13+Y13</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3"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3">
        <f>AE13+AF13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13"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3" start="0" length="0">
      <dxf>
        <font>
          <sz val="12"/>
          <color theme="1"/>
          <name val="Calibri"/>
          <family val="2"/>
          <charset val="238"/>
          <scheme val="minor"/>
        </font>
      </dxf>
    </rfmt>
  </rrc>
  <rrc rId="2940" sId="1" ref="A13:XFD13" action="deleteRow">
    <undo index="65535" exp="area" ref3D="1" dr="$H$1:$N$1048576" dn="Z_65B035E3_87FA_46C5_996E_864F2C8D0EBC_.wvu.Cols" sId="1"/>
    <rfmt sheetId="1" xfDxf="1" sqref="A13:XFD13" start="0" length="0"/>
    <rfmt sheetId="1" sqref="A13"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B13"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3"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F1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3" start="0" length="0">
      <dxf>
        <font>
          <sz val="12"/>
          <color auto="1"/>
          <name val="Calibri"/>
          <family val="2"/>
          <charset val="238"/>
          <scheme val="minor"/>
        </font>
        <alignment horizontal="left" vertical="center" wrapText="1"/>
        <border outline="0">
          <right style="thin">
            <color indexed="64"/>
          </right>
          <top style="thin">
            <color indexed="64"/>
          </top>
          <bottom style="thin">
            <color indexed="64"/>
          </bottom>
        </border>
      </dxf>
    </rfmt>
    <rfmt sheetId="1" sqref="H13"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3"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K13"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3"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3"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O13"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P13"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Q13" start="0" length="0">
      <dxf>
        <font>
          <sz val="12"/>
          <color theme="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R13"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13">
        <f>T13+U13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T13"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3"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3">
        <f>W13+X13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13"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3"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3">
        <f>Z13+AA13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Z13"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3"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3">
        <f>AC13+AD13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3">
        <f>S13+V13+Y13</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3"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3">
        <f>AE13+AF13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13"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3" start="0" length="0">
      <dxf>
        <font>
          <sz val="12"/>
          <color theme="1"/>
          <name val="Calibri"/>
          <family val="2"/>
          <charset val="238"/>
          <scheme val="minor"/>
        </font>
      </dxf>
    </rfmt>
  </rrc>
  <rrc rId="2941" sId="1" ref="A13:XFD13" action="deleteRow">
    <undo index="65535" exp="area" ref3D="1" dr="$H$1:$N$1048576" dn="Z_65B035E3_87FA_46C5_996E_864F2C8D0EBC_.wvu.Cols" sId="1"/>
    <rfmt sheetId="1" xfDxf="1" sqref="A13:XFD13" start="0" length="0"/>
    <rfmt sheetId="1" sqref="A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B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C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13" t="inlineStr">
        <is>
          <t>TOTAL ALBA</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13"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3">
        <f>SUM(S9:S12)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3">
        <f>SUM(T9:T12)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3">
        <f>SUM(U9:U12)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3">
        <f>SUM(V9:V12)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3">
        <f>SUM(W9:W12)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3">
        <f>SUM(X9:X12)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3">
        <f>SUM(Y9:Y12)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3">
        <f>SUM(Z9:Z12)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3">
        <f>SUM(AA9:AA12)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3">
        <f>SUM(AB9:AB12)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3">
        <f>SUM(AC9:AC12)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3">
        <f>SUM(AD9:AD12)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3">
        <f>SUM(AE9:AE12)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3">
        <f>SUM(AF9:AF12)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3">
        <f>SUM(AG9:AG12)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13"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I13">
        <f>SUM(AI9:AI12)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3">
        <f>SUM(AJ9:AJ12)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13">
        <f>SUM(AK9:AK12)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13" start="0" length="0">
      <dxf>
        <font>
          <sz val="12"/>
          <color theme="1"/>
          <name val="Calibri"/>
          <family val="2"/>
          <charset val="238"/>
          <scheme val="minor"/>
        </font>
      </dxf>
    </rfmt>
  </rrc>
  <rrc rId="2942" sId="1" ref="A13:XFD13" action="deleteRow">
    <undo index="65535" exp="area" ref3D="1" dr="$H$1:$N$1048576" dn="Z_65B035E3_87FA_46C5_996E_864F2C8D0EBC_.wvu.Cols" sId="1"/>
    <rfmt sheetId="1" xfDxf="1" sqref="A13:XFD13" start="0" length="0"/>
    <rfmt sheetId="1" sqref="A13"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3"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3" t="inlineStr">
        <is>
          <t>ARAD</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V1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W1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1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B1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C1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13"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G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dxf="1">
      <nc r="AH13"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3" start="0" length="0">
      <dxf>
        <font>
          <sz val="12"/>
          <color theme="1"/>
          <name val="Calibri"/>
          <family val="2"/>
          <charset val="238"/>
          <scheme val="minor"/>
        </font>
      </dxf>
    </rfmt>
  </rrc>
  <rrc rId="2943" sId="1" ref="A15:XFD15" action="deleteRow">
    <undo index="65535" exp="area" dr="AK13:AK15" r="AK16" sId="1"/>
    <undo index="65535" exp="area" dr="AJ13:AJ15" r="AJ16" sId="1"/>
    <undo index="65535" exp="area" dr="AI13:AI15" r="AI16" sId="1"/>
    <undo index="65535" exp="area" dr="AG13:AG15" r="AG16" sId="1"/>
    <undo index="65535" exp="area" dr="AF13:AF15" r="AF16" sId="1"/>
    <undo index="65535" exp="area" dr="AE13:AE15" r="AE16" sId="1"/>
    <undo index="65535" exp="area" dr="AD13:AD15" r="AD16" sId="1"/>
    <undo index="65535" exp="area" dr="AC13:AC15" r="AC16" sId="1"/>
    <undo index="65535" exp="area" dr="AB13:AB15" r="AB16" sId="1"/>
    <undo index="65535" exp="area" dr="AA13:AA15" r="AA16" sId="1"/>
    <undo index="65535" exp="area" dr="Z13:Z15" r="Z16" sId="1"/>
    <undo index="65535" exp="area" dr="Y13:Y15" r="Y16" sId="1"/>
    <undo index="65535" exp="area" dr="X13:X15" r="X16" sId="1"/>
    <undo index="65535" exp="area" dr="W13:W15" r="W16" sId="1"/>
    <undo index="65535" exp="area" dr="V13:V15" r="V16" sId="1"/>
    <undo index="65535" exp="area" dr="U13:U15" r="U16" sId="1"/>
    <undo index="65535" exp="area" dr="T13:T15" r="T16" sId="1"/>
    <undo index="65535" exp="area" dr="S13:S15" r="S16" sId="1"/>
    <undo index="65535" exp="area" ref3D="1" dr="$H$1:$N$1048576" dn="Z_65B035E3_87FA_46C5_996E_864F2C8D0EBC_.wvu.Cols" sId="1"/>
    <rfmt sheetId="1" xfDxf="1" sqref="A15:XFD15" start="0" length="0"/>
    <rfmt sheetId="1" sqref="A1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5">
        <f>T15+U15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5">
        <f>W15+X15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W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5">
        <f>Z15+AA15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1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5">
        <f>AC15+AD15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5">
        <f>S15+V15+Y15+AB15</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5">
        <f>AE15+AF15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15"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5" start="0" length="0">
      <dxf>
        <font>
          <sz val="12"/>
          <color theme="1"/>
          <name val="Calibri"/>
          <family val="2"/>
          <charset val="238"/>
          <scheme val="minor"/>
        </font>
      </dxf>
    </rfmt>
  </rrc>
  <rrc rId="2944" sId="1" ref="A15:XFD15" action="deleteRow">
    <undo index="65535" exp="area" ref3D="1" dr="$H$1:$N$1048576" dn="Z_65B035E3_87FA_46C5_996E_864F2C8D0EBC_.wvu.Cols" sId="1"/>
    <rfmt sheetId="1" xfDxf="1" sqref="A15:XFD15" start="0" length="0"/>
    <rfmt sheetId="1" sqref="A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B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C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D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E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G15" t="inlineStr">
        <is>
          <t>TOTAL ARAD</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15"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5">
        <f>SUM(S13:S14)</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5">
        <f>SUM(T13:T14)</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5">
        <f>SUM(U13:U14)</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5">
        <f>SUM(V13:V14)</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5">
        <f>SUM(W13:W14)</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5">
        <f>SUM(X13:X14)</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5">
        <f>SUM(Y13:Y14)</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5">
        <f>SUM(Z13:Z14)</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5">
        <f>SUM(AA13:AA14)</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5">
        <f>SUM(AB13:AB14)</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5">
        <f>SUM(AC13:AC14)</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5">
        <f>SUM(AD13:AD14)</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5">
        <f>SUM(AE13:AE14)</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5">
        <f>SUM(AF13:AF14)</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5">
        <f>SUM(AG13:AG14)</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15"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I15">
        <f>SUM(AI13:AI14)</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5">
        <f>SUM(AJ13:AJ14)</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15">
        <f>SUM(AK13:AK14)</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15" start="0" length="0">
      <dxf>
        <font>
          <sz val="12"/>
          <color theme="1"/>
          <name val="Calibri"/>
          <family val="2"/>
          <charset val="238"/>
          <scheme val="minor"/>
        </font>
      </dxf>
    </rfmt>
  </rrc>
  <rrc rId="2945" sId="1" ref="A15:XFD15" action="deleteRow">
    <undo index="65535" exp="area" ref3D="1" dr="$H$1:$N$1048576" dn="Z_65B035E3_87FA_46C5_996E_864F2C8D0EBC_.wvu.Cols" sId="1"/>
    <rfmt sheetId="1" xfDxf="1" sqref="A15:XFD15" start="0" length="0"/>
    <rfmt sheetId="1" sqref="A1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5" t="inlineStr">
        <is>
          <t>ARGEȘ</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V1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W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1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B1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C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15"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G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dxf="1">
      <nc r="AH15"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5" start="0" length="0">
      <dxf>
        <font>
          <sz val="12"/>
          <color theme="1"/>
          <name val="Calibri"/>
          <family val="2"/>
          <charset val="238"/>
          <scheme val="minor"/>
        </font>
      </dxf>
    </rfmt>
  </rrc>
  <rrc rId="2946" sId="1" ref="A19:XFD19" action="deleteRow">
    <undo index="65535" exp="area" ref3D="1" dr="$H$1:$N$1048576" dn="Z_65B035E3_87FA_46C5_996E_864F2C8D0EBC_.wvu.Cols" sId="1"/>
    <rfmt sheetId="1" xfDxf="1" sqref="A19:XFD19" start="0" length="0"/>
    <rfmt sheetId="1" sqref="A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19" t="inlineStr">
        <is>
          <t>TOTALARGES</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19"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9">
        <f>SUM(S15:S18)</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9">
        <f>SUM(T15:T18)</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9">
        <f>SUM(U15:U18)</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9">
        <f>SUM(V15:V18)</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9">
        <f>SUM(W15:W18)</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9">
        <f>SUM(X15:X18)</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9">
        <f>SUM(Y15:Y18)</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9">
        <f>SUM(Z15:Z18)</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9">
        <f>SUM(AA15:AA18)</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9">
        <f>SUM(AB15:AB18)</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9">
        <f>SUM(AC15:AC18)</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9">
        <f>SUM(AD15:AD18)</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9">
        <f>AE17+AE18</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9">
        <f>SUM(AF15:AF18)</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9">
        <f>SUM(AG15:AG18)</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19"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I19">
        <f>SUM(AI15:AI18)</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9">
        <f>SUM(AJ15:AJ18)</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19">
        <f>SUM(AK15:AK18)</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19" start="0" length="0">
      <dxf>
        <font>
          <sz val="12"/>
          <color theme="1"/>
          <name val="Calibri"/>
          <family val="2"/>
          <charset val="238"/>
          <scheme val="minor"/>
        </font>
      </dxf>
    </rfmt>
    <rfmt sheetId="1" sqref="AQ19" start="0" length="0">
      <dxf>
        <numFmt numFmtId="165" formatCode="#,##0.00_ ;\-#,##0.00\ "/>
      </dxf>
    </rfmt>
  </rrc>
  <rrc rId="2947" sId="1" ref="A19:XFD19" action="deleteRow">
    <undo index="65535" exp="area" dr="AK19:AK23" r="AK24" sId="1"/>
    <undo index="65535" exp="area" dr="AJ19:AJ23" r="AJ24" sId="1"/>
    <undo index="65535" exp="area" dr="AI19:AI23" r="AI24" sId="1"/>
    <undo index="65535" exp="area" dr="AG19:AG23" r="AG24" sId="1"/>
    <undo index="65535" exp="area" dr="AF19:AF23" r="AF24" sId="1"/>
    <undo index="65535" exp="area" dr="AE19:AE23" r="AE24" sId="1"/>
    <undo index="65535" exp="area" dr="AD19:AD23" r="AD24" sId="1"/>
    <undo index="65535" exp="area" dr="AC19:AC23" r="AC24" sId="1"/>
    <undo index="65535" exp="area" dr="AB19:AB23" r="AB24" sId="1"/>
    <undo index="65535" exp="area" dr="AA19:AA23" r="AA24" sId="1"/>
    <undo index="65535" exp="area" dr="Z19:Z23" r="Z24" sId="1"/>
    <undo index="65535" exp="area" dr="Y19:Y23" r="Y24" sId="1"/>
    <undo index="65535" exp="area" dr="X19:X23" r="X24" sId="1"/>
    <undo index="65535" exp="area" dr="W19:W23" r="W24" sId="1"/>
    <undo index="65535" exp="area" dr="V19:V23" r="V24" sId="1"/>
    <undo index="65535" exp="area" dr="U19:U23" r="U24" sId="1"/>
    <undo index="65535" exp="area" dr="T19:T23" r="T24" sId="1"/>
    <undo index="65535" exp="area" dr="S19:S23" r="S24" sId="1"/>
    <undo index="65535" exp="area" ref3D="1" dr="$H$1:$N$1048576" dn="Z_65B035E3_87FA_46C5_996E_864F2C8D0EBC_.wvu.Cols" sId="1"/>
    <rfmt sheetId="1" xfDxf="1" sqref="A19:XFD19" start="0" length="0"/>
    <rfmt sheetId="1" sqref="A1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9" t="inlineStr">
        <is>
          <t>BACĂU</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19"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T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19"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W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Y19"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Z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19"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19"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19"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dxf="1">
      <nc r="AH19"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9" start="0" length="0">
      <dxf>
        <font>
          <sz val="12"/>
          <color theme="1"/>
          <name val="Calibri"/>
          <family val="2"/>
          <charset val="238"/>
          <scheme val="minor"/>
        </font>
      </dxf>
    </rfmt>
  </rrc>
  <rrc rId="2948" sId="1" ref="A19:XFD19" action="deleteRow">
    <undo index="65535" exp="area" dr="AK19:AK22" r="AK23" sId="1"/>
    <undo index="65535" exp="area" dr="AJ19:AJ22" r="AJ23" sId="1"/>
    <undo index="65535" exp="area" dr="AI19:AI22" r="AI23" sId="1"/>
    <undo index="65535" exp="area" dr="AG19:AG22" r="AG23" sId="1"/>
    <undo index="65535" exp="area" dr="AF19:AF22" r="AF23" sId="1"/>
    <undo index="65535" exp="area" dr="AE19:AE22" r="AE23" sId="1"/>
    <undo index="65535" exp="area" dr="AD19:AD22" r="AD23" sId="1"/>
    <undo index="65535" exp="area" dr="AC19:AC22" r="AC23" sId="1"/>
    <undo index="65535" exp="area" dr="AB19:AB22" r="AB23" sId="1"/>
    <undo index="65535" exp="area" dr="AA19:AA22" r="AA23" sId="1"/>
    <undo index="65535" exp="area" dr="Z19:Z22" r="Z23" sId="1"/>
    <undo index="65535" exp="area" dr="Y19:Y22" r="Y23" sId="1"/>
    <undo index="65535" exp="area" dr="X19:X22" r="X23" sId="1"/>
    <undo index="65535" exp="area" dr="W19:W22" r="W23" sId="1"/>
    <undo index="65535" exp="area" dr="V19:V22" r="V23" sId="1"/>
    <undo index="65535" exp="area" dr="U19:U22" r="U23" sId="1"/>
    <undo index="65535" exp="area" dr="T19:T22" r="T23" sId="1"/>
    <undo index="65535" exp="area" dr="S19:S22" r="S23" sId="1"/>
    <undo index="65535" exp="area" ref3D="1" dr="$H$1:$N$1048576" dn="Z_65B035E3_87FA_46C5_996E_864F2C8D0EBC_.wvu.Cols" sId="1"/>
    <rfmt sheetId="1" xfDxf="1" sqref="A19:XFD19" start="0" length="0"/>
    <rcc rId="0" sId="1" dxf="1">
      <nc r="A19">
        <v>1</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9">
        <f>T19+U19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9">
        <f>W19+X19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W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9">
        <f>Z19+AA19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9">
        <f>AC19+AD19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9">
        <f>S19+X19+AA19</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9">
        <f>AE19+AF19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19"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9" start="0" length="0">
      <dxf>
        <font>
          <sz val="12"/>
          <color theme="1"/>
          <name val="Calibri"/>
          <family val="2"/>
          <charset val="238"/>
          <scheme val="minor"/>
        </font>
      </dxf>
    </rfmt>
  </rrc>
  <rrc rId="2949" sId="1" ref="A19:XFD19" action="deleteRow">
    <undo index="65535" exp="area" dr="AK19:AK21" r="AK22" sId="1"/>
    <undo index="65535" exp="area" dr="AJ19:AJ21" r="AJ22" sId="1"/>
    <undo index="65535" exp="area" dr="AI19:AI21" r="AI22" sId="1"/>
    <undo index="65535" exp="area" dr="AG19:AG21" r="AG22" sId="1"/>
    <undo index="65535" exp="area" dr="AF19:AF21" r="AF22" sId="1"/>
    <undo index="65535" exp="area" dr="AE19:AE21" r="AE22" sId="1"/>
    <undo index="65535" exp="area" dr="AD19:AD21" r="AD22" sId="1"/>
    <undo index="65535" exp="area" dr="AC19:AC21" r="AC22" sId="1"/>
    <undo index="65535" exp="area" dr="AB19:AB21" r="AB22" sId="1"/>
    <undo index="65535" exp="area" dr="AA19:AA21" r="AA22" sId="1"/>
    <undo index="65535" exp="area" dr="Z19:Z21" r="Z22" sId="1"/>
    <undo index="65535" exp="area" dr="Y19:Y21" r="Y22" sId="1"/>
    <undo index="65535" exp="area" dr="X19:X21" r="X22" sId="1"/>
    <undo index="65535" exp="area" dr="W19:W21" r="W22" sId="1"/>
    <undo index="65535" exp="area" dr="V19:V21" r="V22" sId="1"/>
    <undo index="65535" exp="area" dr="U19:U21" r="U22" sId="1"/>
    <undo index="65535" exp="area" dr="T19:T21" r="T22" sId="1"/>
    <undo index="65535" exp="area" dr="S19:S21" r="S22" sId="1"/>
    <undo index="65535" exp="area" ref3D="1" dr="$H$1:$N$1048576" dn="Z_65B035E3_87FA_46C5_996E_864F2C8D0EBC_.wvu.Cols" sId="1"/>
    <rfmt sheetId="1" xfDxf="1" sqref="A19:XFD19" start="0" length="0"/>
    <rcc rId="0" sId="1" dxf="1">
      <nc r="A19">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9">
        <f>T19+U19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9">
        <f>W19+X19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W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9">
        <f>Z19+AA19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9">
        <f>AC19+AD19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9">
        <f>S19+X19+AA19</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9">
        <f>AE19+AF19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19"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9" start="0" length="0">
      <dxf>
        <font>
          <sz val="12"/>
          <color theme="1"/>
          <name val="Calibri"/>
          <family val="2"/>
          <charset val="238"/>
          <scheme val="minor"/>
        </font>
      </dxf>
    </rfmt>
  </rrc>
  <rrc rId="2950" sId="1" ref="A19:XFD19" action="deleteRow">
    <undo index="65535" exp="area" dr="AK19:AK20" r="AK21" sId="1"/>
    <undo index="65535" exp="area" dr="AJ19:AJ20" r="AJ21" sId="1"/>
    <undo index="65535" exp="area" dr="AI19:AI20" r="AI21" sId="1"/>
    <undo index="65535" exp="area" dr="AG19:AG20" r="AG21" sId="1"/>
    <undo index="65535" exp="area" dr="AF19:AF20" r="AF21" sId="1"/>
    <undo index="65535" exp="area" dr="AE19:AE20" r="AE21" sId="1"/>
    <undo index="65535" exp="area" dr="AD19:AD20" r="AD21" sId="1"/>
    <undo index="65535" exp="area" dr="AC19:AC20" r="AC21" sId="1"/>
    <undo index="65535" exp="area" dr="AB19:AB20" r="AB21" sId="1"/>
    <undo index="65535" exp="area" dr="AA19:AA20" r="AA21" sId="1"/>
    <undo index="65535" exp="area" dr="Z19:Z20" r="Z21" sId="1"/>
    <undo index="65535" exp="area" dr="Y19:Y20" r="Y21" sId="1"/>
    <undo index="65535" exp="area" dr="X19:X20" r="X21" sId="1"/>
    <undo index="65535" exp="area" dr="W19:W20" r="W21" sId="1"/>
    <undo index="65535" exp="area" dr="V19:V20" r="V21" sId="1"/>
    <undo index="65535" exp="area" dr="U19:U20" r="U21" sId="1"/>
    <undo index="65535" exp="area" dr="T19:T20" r="T21" sId="1"/>
    <undo index="65535" exp="area" dr="S19:S20" r="S21" sId="1"/>
    <undo index="65535" exp="area" ref3D="1" dr="$H$1:$N$1048576" dn="Z_65B035E3_87FA_46C5_996E_864F2C8D0EBC_.wvu.Cols" sId="1"/>
    <rfmt sheetId="1" xfDxf="1" sqref="A19:XFD19" start="0" length="0"/>
    <rfmt sheetId="1" sqref="A1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9">
        <f>T19+U19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9">
        <f>W19+X19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W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9">
        <f>Z19+AA19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9">
        <f>AC19+AD19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9">
        <f>S19+X19+AA19</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9">
        <f>AE19+AF19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19"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9" start="0" length="0">
      <dxf>
        <font>
          <sz val="12"/>
          <color theme="1"/>
          <name val="Calibri"/>
          <family val="2"/>
          <charset val="238"/>
          <scheme val="minor"/>
        </font>
      </dxf>
    </rfmt>
  </rrc>
  <rrc rId="2951" sId="1" ref="A19:XFD19" action="deleteRow">
    <undo index="65535" exp="area" dr="AK19" r="AK20" sId="1"/>
    <undo index="65535" exp="area" dr="AJ19" r="AJ20" sId="1"/>
    <undo index="65535" exp="area" dr="AI19" r="AI20" sId="1"/>
    <undo index="65535" exp="area" dr="AG19" r="AG20" sId="1"/>
    <undo index="65535" exp="area" dr="AF19" r="AF20" sId="1"/>
    <undo index="65535" exp="area" dr="AE19" r="AE20" sId="1"/>
    <undo index="65535" exp="area" dr="AD19" r="AD20" sId="1"/>
    <undo index="65535" exp="area" dr="AC19" r="AC20" sId="1"/>
    <undo index="65535" exp="area" dr="AB19" r="AB20" sId="1"/>
    <undo index="65535" exp="area" dr="AA19" r="AA20" sId="1"/>
    <undo index="65535" exp="area" dr="Z19" r="Z20" sId="1"/>
    <undo index="65535" exp="area" dr="Y19" r="Y20" sId="1"/>
    <undo index="65535" exp="area" dr="X19" r="X20" sId="1"/>
    <undo index="65535" exp="area" dr="W19" r="W20" sId="1"/>
    <undo index="65535" exp="area" dr="V19" r="V20" sId="1"/>
    <undo index="65535" exp="area" dr="U19" r="U20" sId="1"/>
    <undo index="65535" exp="area" dr="T19" r="T20" sId="1"/>
    <undo index="65535" exp="area" dr="S19" r="S20" sId="1"/>
    <undo index="65535" exp="area" ref3D="1" dr="$H$1:$N$1048576" dn="Z_65B035E3_87FA_46C5_996E_864F2C8D0EBC_.wvu.Cols" sId="1"/>
    <rfmt sheetId="1" xfDxf="1" sqref="A19:XFD19" start="0" length="0"/>
    <rfmt sheetId="1" sqref="A1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9">
        <f>T19+U19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9">
        <f>W19+X19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W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9">
        <f>Z19+AA19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9">
        <f>AC19+AD19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9">
        <f>S19+X19+AA19</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9">
        <f>AE19+AF19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19"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9" start="0" length="0">
      <dxf>
        <font>
          <sz val="12"/>
          <color theme="1"/>
          <name val="Calibri"/>
          <family val="2"/>
          <charset val="238"/>
          <scheme val="minor"/>
        </font>
      </dxf>
    </rfmt>
  </rrc>
  <rrc rId="2952" sId="1" ref="A19:XFD19" action="deleteRow">
    <undo index="65535" exp="area" ref3D="1" dr="$H$1:$N$1048576" dn="Z_65B035E3_87FA_46C5_996E_864F2C8D0EBC_.wvu.Cols" sId="1"/>
    <rfmt sheetId="1" xfDxf="1" sqref="A19:XFD19" start="0" length="0"/>
    <rfmt sheetId="1" sqref="A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19" t="inlineStr">
        <is>
          <t>TOTAL BACĂU</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19"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9">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9">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9">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9">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9">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9">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9">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9">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9">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9">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9">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9">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9">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9">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9">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19"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I19">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9">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19">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19" start="0" length="0">
      <dxf>
        <font>
          <sz val="12"/>
          <color theme="1"/>
          <name val="Calibri"/>
          <family val="2"/>
          <charset val="238"/>
          <scheme val="minor"/>
        </font>
      </dxf>
    </rfmt>
  </rrc>
  <rrc rId="2953" sId="1" ref="A19:XFD19" action="deleteRow">
    <undo index="65535" exp="area" ref3D="1" dr="$H$1:$N$1048576" dn="Z_65B035E3_87FA_46C5_996E_864F2C8D0EBC_.wvu.Cols" sId="1"/>
    <rfmt sheetId="1" xfDxf="1" sqref="A19:XFD19" start="0" length="0"/>
    <rfmt sheetId="1" sqref="A19" start="0" length="0">
      <dxf>
        <font>
          <sz val="12"/>
          <color rgb="FFFF0000"/>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9" start="0" length="0">
      <dxf>
        <font>
          <sz val="12"/>
          <color rgb="FFFF0000"/>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9" start="0" length="0">
      <dxf>
        <font>
          <b/>
          <sz val="12"/>
          <color rgb="FFFF0000"/>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9" start="0" length="0">
      <dxf>
        <font>
          <sz val="12"/>
          <color rgb="FFFF0000"/>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E19" start="0" length="0">
      <dxf>
        <font>
          <sz val="12"/>
          <color rgb="FFFF0000"/>
          <name val="Calibri"/>
          <family val="2"/>
          <charset val="238"/>
          <scheme val="minor"/>
        </font>
        <fill>
          <patternFill patternType="solid">
            <bgColor theme="0"/>
          </patternFill>
        </fill>
        <alignment horizontal="left" vertical="center" wrapText="1"/>
        <border outline="0">
          <left style="thin">
            <color indexed="64"/>
          </left>
          <right style="thin">
            <color indexed="64"/>
          </right>
          <top style="thin">
            <color indexed="64"/>
          </top>
          <bottom style="thin">
            <color indexed="64"/>
          </bottom>
        </border>
      </dxf>
    </rfmt>
    <rfmt sheetId="1" sqref="F19" start="0" length="0">
      <dxf>
        <font>
          <sz val="12"/>
          <color rgb="FFFF0000"/>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9" start="0" length="0">
      <dxf>
        <font>
          <sz val="12"/>
          <color rgb="FFFF0000"/>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9" start="0" length="0">
      <dxf>
        <font>
          <sz val="12"/>
          <color rgb="FFFF0000"/>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9" start="0" length="0">
      <dxf>
        <font>
          <sz val="12"/>
          <color rgb="FFFF0000"/>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19" start="0" length="0">
      <dxf>
        <font>
          <sz val="12"/>
          <color rgb="FFFF0000"/>
          <name val="Calibri"/>
          <family val="2"/>
          <charset val="238"/>
          <scheme val="minor"/>
        </font>
        <alignment horizontal="left" vertical="center" wrapText="1"/>
      </dxf>
    </rfmt>
    <rfmt sheetId="1" sqref="K1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9" start="0" length="0">
      <dxf>
        <font>
          <sz val="12"/>
          <color rgb="FFFF0000"/>
          <name val="Calibri"/>
          <family val="2"/>
          <charset val="238"/>
          <scheme val="minor"/>
        </font>
        <numFmt numFmtId="19" formatCode="dd/mm/yyyy"/>
        <alignment horizontal="left" vertical="center" wrapText="1"/>
        <border outline="0">
          <left style="thin">
            <color indexed="64"/>
          </left>
          <right style="thin">
            <color indexed="64"/>
          </right>
          <top style="thin">
            <color indexed="64"/>
          </top>
          <bottom style="thin">
            <color indexed="64"/>
          </bottom>
        </border>
      </dxf>
    </rfmt>
    <rfmt sheetId="1" sqref="M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9" t="inlineStr">
        <is>
          <t>BIHOR</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19"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T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19"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W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Y19"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Z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19"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19"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19"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dxf="1">
      <nc r="AH19"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9" start="0" length="0">
      <dxf>
        <font>
          <sz val="12"/>
          <color theme="1"/>
          <name val="Calibri"/>
          <family val="2"/>
          <charset val="238"/>
          <scheme val="minor"/>
        </font>
      </dxf>
    </rfmt>
  </rrc>
  <rrc rId="2954" sId="1" ref="A21:XFD21" action="deleteRow">
    <undo index="65535" exp="area" dr="AK19:AK21" r="AK22" sId="1"/>
    <undo index="65535" exp="area" dr="AJ19:AJ21" r="AJ22" sId="1"/>
    <undo index="65535" exp="area" dr="AI19:AI21" r="AI22" sId="1"/>
    <undo index="65535" exp="area" dr="AG19:AG21" r="AG22" sId="1"/>
    <undo index="65535" exp="area" dr="AF19:AF21" r="AF22" sId="1"/>
    <undo index="65535" exp="area" dr="AE19:AE21" r="AE22" sId="1"/>
    <undo index="65535" exp="area" dr="AD19:AD21" r="AD22" sId="1"/>
    <undo index="65535" exp="area" dr="AC19:AC21" r="AC22" sId="1"/>
    <undo index="65535" exp="area" dr="AB19:AB21" r="AB22" sId="1"/>
    <undo index="65535" exp="area" dr="AA19:AA21" r="AA22" sId="1"/>
    <undo index="65535" exp="area" dr="Z19:Z21" r="Z22" sId="1"/>
    <undo index="65535" exp="area" dr="Y19:Y21" r="Y22" sId="1"/>
    <undo index="65535" exp="area" dr="X19:X21" r="X22" sId="1"/>
    <undo index="65535" exp="area" dr="W19:W21" r="W22" sId="1"/>
    <undo index="65535" exp="area" dr="V19:V21" r="V22" sId="1"/>
    <undo index="65535" exp="area" dr="U19:U21" r="U22" sId="1"/>
    <undo index="65535" exp="area" dr="T19:T21" r="T22" sId="1"/>
    <undo index="65535" exp="area" dr="S19:S21" r="S22" sId="1"/>
    <undo index="65535" exp="area" ref3D="1" dr="$H$1:$N$1048576" dn="Z_65B035E3_87FA_46C5_996E_864F2C8D0EBC_.wvu.Cols" sId="1"/>
    <rfmt sheetId="1" xfDxf="1" sqref="A21:XFD21" start="0" length="0"/>
    <rfmt sheetId="1" sqref="A2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1">
        <f>T21+U21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1">
        <f>W21+X21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W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1">
        <f>Z21+AA21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2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1">
        <f>AC21+AD21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1">
        <f>S21+X21+AA21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1">
        <f>AE21+AF21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21"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1" start="0" length="0">
      <dxf>
        <font>
          <sz val="12"/>
          <color theme="1"/>
          <name val="Calibri"/>
          <family val="2"/>
          <charset val="238"/>
          <scheme val="minor"/>
        </font>
      </dxf>
    </rfmt>
  </rrc>
  <rrc rId="2955" sId="1" ref="A21:XFD21" action="deleteRow">
    <undo index="65535" exp="area" ref3D="1" dr="$H$1:$N$1048576" dn="Z_65B035E3_87FA_46C5_996E_864F2C8D0EBC_.wvu.Cols" sId="1"/>
    <rfmt sheetId="1" xfDxf="1" sqref="A21:XFD21" start="0" length="0"/>
    <rfmt sheetId="1" sqref="A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2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21" t="inlineStr">
        <is>
          <t>TOTAL BIHOR</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21"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21">
        <f>SUM(S19:S20)</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21">
        <f>SUM(T19:T20)</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21">
        <f>SUM(U19:U20)</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21">
        <f>SUM(V19:V20)</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21">
        <f>SUM(W19:W20)</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21">
        <f>SUM(X19:X20)</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21">
        <f>SUM(Y19:Y20)</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21">
        <f>SUM(Z19:Z20)</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21">
        <f>SUM(AA19:AA20)</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21">
        <f>SUM(AB19:AB20)</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21">
        <f>SUM(AC19:AC20)</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21">
        <f>SUM(AD19:AD20)</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21">
        <f>SUM(AE19:AE20)</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21">
        <f>SUM(AF19:AF20)</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21">
        <f>SUM(AG19:AG20)</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21"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I21">
        <f>SUM(AI19:AI20)</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21">
        <f>SUM(AJ19:AJ20)</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21">
        <f>SUM(AK19:AK20)</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21" start="0" length="0">
      <dxf>
        <font>
          <sz val="12"/>
          <color theme="1"/>
          <name val="Calibri"/>
          <family val="2"/>
          <charset val="238"/>
          <scheme val="minor"/>
        </font>
      </dxf>
    </rfmt>
  </rrc>
  <rrc rId="2956" sId="1" ref="A21:XFD21" action="deleteRow">
    <undo index="65535" exp="area" ref3D="1" dr="$H$1:$N$1048576" dn="Z_65B035E3_87FA_46C5_996E_864F2C8D0EBC_.wvu.Cols" sId="1"/>
    <rfmt sheetId="1" xfDxf="1" sqref="A21:XFD21" start="0" length="0"/>
    <rfmt sheetId="1" sqref="A2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21" t="inlineStr">
        <is>
          <t>BISTRIȚA NĂSĂUD</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2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V2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W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B2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C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21"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G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dxf="1">
      <nc r="AH21"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1" start="0" length="0">
      <dxf>
        <font>
          <sz val="12"/>
          <color theme="1"/>
          <name val="Calibri"/>
          <family val="2"/>
          <charset val="238"/>
          <scheme val="minor"/>
        </font>
      </dxf>
    </rfmt>
  </rrc>
  <rrc rId="2957" sId="1" ref="A22:XFD22" action="deleteRow">
    <undo index="65535" exp="area" ref3D="1" dr="$H$1:$N$1048576" dn="Z_65B035E3_87FA_46C5_996E_864F2C8D0EBC_.wvu.Cols" sId="1"/>
    <rfmt sheetId="1" xfDxf="1" sqref="A22:XFD22" start="0" length="0"/>
    <rcc rId="0" sId="1" dxf="1">
      <nc r="A22">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2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2">
        <f>T22+U22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2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2">
        <f>W22+X22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rder>
      </ndxf>
    </rcc>
    <rfmt sheetId="1" sqref="W2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2">
        <f>Z22+AA22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rder>
      </ndxf>
    </rcc>
    <rfmt sheetId="1" sqref="Z2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umFmtId="4">
      <nc r="AB22">
        <v>0</v>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2">
        <f>S22+V22+Y22</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2">
        <f>AE22+AF22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22"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2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2" start="0" length="0">
      <dxf>
        <font>
          <sz val="12"/>
          <color theme="1"/>
          <name val="Calibri"/>
          <family val="2"/>
          <charset val="238"/>
          <scheme val="minor"/>
        </font>
      </dxf>
    </rfmt>
  </rrc>
  <rrc rId="2958" sId="1" ref="A22:XFD22" action="deleteRow">
    <undo index="65535" exp="area" dr="AK21:AK22" r="AK23" sId="1"/>
    <undo index="65535" exp="area" dr="AJ21:AJ22" r="AJ23" sId="1"/>
    <undo index="65535" exp="area" dr="AI21:AI22" r="AI23" sId="1"/>
    <undo index="65535" exp="area" dr="AG21:AG22" r="AG23" sId="1"/>
    <undo index="65535" exp="area" dr="AF21:AF22" r="AF23" sId="1"/>
    <undo index="65535" exp="area" dr="AE21:AE22" r="AE23" sId="1"/>
    <undo index="65535" exp="area" dr="AD21:AD22" r="AD23" sId="1"/>
    <undo index="65535" exp="area" dr="AC21:AC22" r="AC23" sId="1"/>
    <undo index="65535" exp="area" dr="AB21:AB22" r="AB23" sId="1"/>
    <undo index="65535" exp="area" dr="AA21:AA22" r="AA23" sId="1"/>
    <undo index="65535" exp="area" dr="Z21:Z22" r="Z23" sId="1"/>
    <undo index="65535" exp="area" dr="Y21:Y22" r="Y23" sId="1"/>
    <undo index="65535" exp="area" dr="X21:X22" r="X23" sId="1"/>
    <undo index="65535" exp="area" dr="W21:W22" r="W23" sId="1"/>
    <undo index="65535" exp="area" dr="V21:V22" r="V23" sId="1"/>
    <undo index="65535" exp="area" dr="U21:U22" r="U23" sId="1"/>
    <undo index="65535" exp="area" dr="T21:T22" r="T23" sId="1"/>
    <undo index="65535" exp="area" dr="S21:S22" r="S23" sId="1"/>
    <undo index="65535" exp="area" ref3D="1" dr="$H$1:$N$1048576" dn="Z_65B035E3_87FA_46C5_996E_864F2C8D0EBC_.wvu.Cols" sId="1"/>
    <rfmt sheetId="1" xfDxf="1" sqref="A22:XFD22" start="0" length="0"/>
    <rfmt sheetId="1" sqref="A22"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2">
        <f>T22+U22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2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2">
        <f>W22+X22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rder>
      </ndxf>
    </rcc>
    <rfmt sheetId="1" sqref="W2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2">
        <f>Z22+AA22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rder>
      </ndxf>
    </rcc>
    <rfmt sheetId="1" sqref="Z2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umFmtId="4">
      <nc r="AB22">
        <v>0</v>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2">
        <f>S22+V22+Y22</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2">
        <f>AE22+AF22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22"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2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2" start="0" length="0">
      <dxf>
        <font>
          <sz val="12"/>
          <color theme="1"/>
          <name val="Calibri"/>
          <family val="2"/>
          <charset val="238"/>
          <scheme val="minor"/>
        </font>
      </dxf>
    </rfmt>
  </rrc>
  <rrc rId="2959" sId="1" ref="A22:XFD22" action="deleteRow">
    <undo index="65535" exp="area" ref3D="1" dr="$H$1:$N$1048576" dn="Z_65B035E3_87FA_46C5_996E_864F2C8D0EBC_.wvu.Cols" sId="1"/>
    <rfmt sheetId="1" xfDxf="1" sqref="A22:XFD22" start="0" length="0"/>
    <rfmt sheetId="1" sqref="A2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2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2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22" t="inlineStr">
        <is>
          <t>TOTAL BISTRIȚA NĂSĂUD</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22"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2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2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2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2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2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2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2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2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22">
        <f>SUM(S21:S21)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22">
        <f>SUM(T21:T21)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22">
        <f>SUM(U21:U21)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22">
        <f>SUM(V21:V21)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22">
        <f>SUM(W21:W21)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22">
        <f>SUM(X21:X21)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22">
        <f>SUM(Y21:Y21)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22">
        <f>SUM(Z21:Z21)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22">
        <f>SUM(AA21:AA21)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22">
        <f>SUM(AB21:AB21)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22">
        <f>SUM(AC21:AC21)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22">
        <f>SUM(AD21:AD21)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22">
        <f>SUM(AE21:AE21)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22">
        <f>SUM(AF21:AF21)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22">
        <f>SUM(AG21:AG21)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22"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I22">
        <f>SUM(AI21:AI21)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22">
        <f>SUM(AJ21:AJ21)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22">
        <f>SUM(AK21:AK21)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22" start="0" length="0">
      <dxf>
        <font>
          <sz val="12"/>
          <color theme="1"/>
          <name val="Calibri"/>
          <family val="2"/>
          <charset val="238"/>
          <scheme val="minor"/>
        </font>
      </dxf>
    </rfmt>
  </rrc>
  <rrc rId="2960" sId="1" ref="A23:XFD23" action="deleteRow">
    <undo index="65535" exp="area" dr="S23:S25" r="S26" sId="1"/>
    <undo index="65535" exp="area" ref3D="1" dr="$H$1:$N$1048576" dn="Z_65B035E3_87FA_46C5_996E_864F2C8D0EBC_.wvu.Cols" sId="1"/>
    <rfmt sheetId="1" xfDxf="1" sqref="A23:XFD23" start="0" length="0"/>
    <rcc rId="0" sId="1" dxf="1">
      <nc r="A23">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23"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3"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3">
        <f>T23+U23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3">
        <f>W23+X23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rder>
      </ndxf>
    </rcc>
    <rfmt sheetId="1" sqref="W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3">
        <f>Z23+AA23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rder>
      </ndxf>
    </rcc>
    <rfmt sheetId="1" sqref="Z2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umFmtId="4">
      <nc r="AB23">
        <v>0</v>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3">
        <f>S23+V23+Y23</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3">
        <f>AE23+AF23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23"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2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3" start="0" length="0">
      <dxf>
        <font>
          <sz val="12"/>
          <color theme="1"/>
          <name val="Calibri"/>
          <family val="2"/>
          <charset val="238"/>
          <scheme val="minor"/>
        </font>
      </dxf>
    </rfmt>
  </rrc>
  <rrc rId="2961" sId="1" ref="A23:XFD23" action="deleteRow">
    <undo index="65535" exp="area" dr="S23:S24" r="S25" sId="1"/>
    <undo index="65535" exp="area" ref3D="1" dr="$H$1:$N$1048576" dn="Z_65B035E3_87FA_46C5_996E_864F2C8D0EBC_.wvu.Cols" sId="1"/>
    <rfmt sheetId="1" xfDxf="1" sqref="A23:XFD23" start="0" length="0"/>
    <rfmt sheetId="1" sqref="A23"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3"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3"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3">
        <f>T23+U23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3">
        <f>W23+X23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rder>
      </ndxf>
    </rcc>
    <rfmt sheetId="1" sqref="W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3">
        <f>Z23+AA23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rder>
      </ndxf>
    </rcc>
    <rfmt sheetId="1" sqref="Z2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umFmtId="4">
      <nc r="AB23">
        <v>0</v>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3">
        <f>S23+V23+Y23</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3">
        <f>AE23+AF23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23"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2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3" start="0" length="0">
      <dxf>
        <font>
          <sz val="12"/>
          <color theme="1"/>
          <name val="Calibri"/>
          <family val="2"/>
          <charset val="238"/>
          <scheme val="minor"/>
        </font>
      </dxf>
    </rfmt>
  </rrc>
  <rrc rId="2962" sId="1" ref="A23:XFD23" action="deleteRow">
    <undo index="65535" exp="area" dr="AK22:AK23" r="AK24" sId="1"/>
    <undo index="65535" exp="area" dr="AJ22:AJ23" r="AJ24" sId="1"/>
    <undo index="65535" exp="area" dr="AI22:AI23" r="AI24" sId="1"/>
    <undo index="65535" exp="area" dr="AG22:AG23" r="AG24" sId="1"/>
    <undo index="65535" exp="area" dr="AF22:AF23" r="AF24" sId="1"/>
    <undo index="65535" exp="area" dr="AE22:AE23" r="AE24" sId="1"/>
    <undo index="65535" exp="area" dr="AD22:AD23" r="AD24" sId="1"/>
    <undo index="65535" exp="area" dr="AC22:AC23" r="AC24" sId="1"/>
    <undo index="65535" exp="area" dr="AB22:AB23" r="AB24" sId="1"/>
    <undo index="65535" exp="area" dr="AA22:AA23" r="AA24" sId="1"/>
    <undo index="65535" exp="area" dr="Z22:Z23" r="Z24" sId="1"/>
    <undo index="65535" exp="area" dr="Y22:Y23" r="Y24" sId="1"/>
    <undo index="65535" exp="area" dr="X22:X23" r="X24" sId="1"/>
    <undo index="65535" exp="area" dr="W22:W23" r="W24" sId="1"/>
    <undo index="65535" exp="area" dr="V22:V23" r="V24" sId="1"/>
    <undo index="65535" exp="area" dr="U22:U23" r="U24" sId="1"/>
    <undo index="65535" exp="area" dr="T22:T23" r="T24" sId="1"/>
    <undo index="65535" exp="area" dr="S23" r="S24" sId="1"/>
    <undo index="65535" exp="area" ref3D="1" dr="$H$1:$N$1048576" dn="Z_65B035E3_87FA_46C5_996E_864F2C8D0EBC_.wvu.Cols" sId="1"/>
    <rfmt sheetId="1" xfDxf="1" sqref="A23:XFD23" start="0" length="0"/>
    <rfmt sheetId="1" sqref="A23"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3"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3"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3">
        <f>T23+U23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3">
        <f>W23+X23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rder>
      </ndxf>
    </rcc>
    <rfmt sheetId="1" sqref="W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3">
        <f>Z23+AA23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rder>
      </ndxf>
    </rcc>
    <rfmt sheetId="1" sqref="Z2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umFmtId="4">
      <nc r="AB23">
        <v>0</v>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3">
        <f>S23+V23+Y23</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3">
        <f>AE23+AF23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23"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2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3" start="0" length="0">
      <dxf>
        <font>
          <sz val="12"/>
          <color theme="1"/>
          <name val="Calibri"/>
          <family val="2"/>
          <charset val="238"/>
          <scheme val="minor"/>
        </font>
      </dxf>
    </rfmt>
  </rrc>
  <rrc rId="2963" sId="1" ref="A23:XFD23" action="deleteRow">
    <undo index="65535" exp="area" ref3D="1" dr="$H$1:$N$1048576" dn="Z_65B035E3_87FA_46C5_996E_864F2C8D0EBC_.wvu.Cols" sId="1"/>
    <rfmt sheetId="1" xfDxf="1" sqref="A23:XFD23" start="0" length="0"/>
    <rfmt sheetId="1" sqref="A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23"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23" t="inlineStr">
        <is>
          <t>TOTAL BOTOȘANI</t>
        </is>
      </nc>
      <n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ndxf>
    </rcc>
    <rfmt sheetId="1" sqref="H23"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23"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23">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23">
        <f>SUM(T22:T22)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23">
        <f>SUM(U22:U22)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23">
        <f>SUM(V22:V22)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23">
        <f>SUM(W22:W22)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23">
        <f>SUM(X22:X22)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23">
        <f>SUM(Y22:Y22)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23">
        <f>SUM(Z22:Z22)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23">
        <f>SUM(AA22:AA22)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23">
        <f>SUM(AB22:AB22)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23">
        <f>SUM(AC22:AC22)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23">
        <f>SUM(AD22:AD22)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23">
        <f>SUM(AE22:AE22)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23">
        <f>SUM(AF22:AF22)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23">
        <f>SUM(AG22:AG22)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23"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I23">
        <f>SUM(AI22:AI22)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23">
        <f>SUM(AJ22:AJ22)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23">
        <f>SUM(AK22:AK22)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23" start="0" length="0">
      <dxf>
        <font>
          <sz val="12"/>
          <color theme="1"/>
          <name val="Calibri"/>
          <family val="2"/>
          <charset val="238"/>
          <scheme val="minor"/>
        </font>
      </dxf>
    </rfmt>
  </rrc>
  <rrc rId="2964" sId="1" ref="A23:XFD23" action="deleteRow">
    <undo index="65535" exp="area" ref3D="1" dr="$H$1:$N$1048576" dn="Z_65B035E3_87FA_46C5_996E_864F2C8D0EBC_.wvu.Cols" sId="1"/>
    <rfmt sheetId="1" xfDxf="1" sqref="A23:XFD23" start="0" length="0"/>
    <rfmt sheetId="1" sqref="A23"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3"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3"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23" t="inlineStr">
        <is>
          <t>BRĂILA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2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V2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W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B2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C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23"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2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G2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dxf="1">
      <nc r="AH23"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2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3" start="0" length="0">
      <dxf>
        <font>
          <sz val="12"/>
          <color theme="1"/>
          <name val="Calibri"/>
          <family val="2"/>
          <charset val="238"/>
          <scheme val="minor"/>
        </font>
      </dxf>
    </rfmt>
  </rrc>
  <rrc rId="2965" sId="1" ref="A25:XFD25" action="deleteRow">
    <undo index="65535" exp="area" dr="AK23:AK25" r="AK26" sId="1"/>
    <undo index="65535" exp="area" dr="AJ23:AJ25" r="AJ26" sId="1"/>
    <undo index="65535" exp="area" dr="AI23:AI25" r="AI26" sId="1"/>
    <undo index="65535" exp="area" dr="AG23:AG25" r="AG26" sId="1"/>
    <undo index="65535" exp="area" dr="AF23:AF25" r="AF26" sId="1"/>
    <undo index="65535" exp="area" dr="AE23:AE25" r="AE26" sId="1"/>
    <undo index="65535" exp="area" dr="AD23:AD25" r="AD26" sId="1"/>
    <undo index="65535" exp="area" dr="AC23:AC25" r="AC26" sId="1"/>
    <undo index="65535" exp="area" dr="AB23:AB25" r="AB26" sId="1"/>
    <undo index="65535" exp="area" dr="AA23:AA25" r="AA26" sId="1"/>
    <undo index="65535" exp="area" dr="Z23:Z25" r="Z26" sId="1"/>
    <undo index="65535" exp="area" dr="Y23:Y25" r="Y26" sId="1"/>
    <undo index="65535" exp="area" dr="X23:X25" r="X26" sId="1"/>
    <undo index="65535" exp="area" dr="W23:W25" r="W26" sId="1"/>
    <undo index="65535" exp="area" dr="V23:V25" r="V26" sId="1"/>
    <undo index="65535" exp="area" dr="U23:U25" r="U26" sId="1"/>
    <undo index="65535" exp="area" dr="T23:T25" r="T26" sId="1"/>
    <undo index="65535" exp="area" dr="S23:S25" r="S26" sId="1"/>
    <undo index="65535" exp="area" ref3D="1" dr="$H$1:$N$1048576" dn="Z_65B035E3_87FA_46C5_996E_864F2C8D0EBC_.wvu.Cols" sId="1"/>
    <rfmt sheetId="1" xfDxf="1" sqref="A25:XFD25" start="0" length="0"/>
    <rcc rId="0" sId="1" dxf="1">
      <nc r="A25">
        <v>3</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2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5" start="0" length="0">
      <dxf>
        <font>
          <sz val="12"/>
          <color auto="1"/>
          <name val="Calibri"/>
          <family val="2"/>
          <charset val="238"/>
          <scheme val="minor"/>
        </font>
        <fill>
          <patternFill patternType="solid">
            <bgColor theme="0"/>
          </patternFill>
        </fill>
        <alignment horizontal="left" vertical="center" wrapText="1"/>
        <border outline="0">
          <left style="thin">
            <color indexed="64"/>
          </left>
          <right style="thin">
            <color indexed="64"/>
          </right>
          <top style="thin">
            <color indexed="64"/>
          </top>
          <bottom style="thin">
            <color indexed="64"/>
          </bottom>
        </border>
      </dxf>
    </rfmt>
    <rfmt sheetId="1" sqref="F25"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G2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5">
        <f>T25+U25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5">
        <f>W25+X25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5">
        <f>Z25+AA25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2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5">
        <f>AC25+AD25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5">
        <f>S25+V25+Y25+AB25</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5">
        <f>AE25+AF25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25"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5" start="0" length="0">
      <dxf>
        <font>
          <sz val="12"/>
          <color theme="1"/>
          <name val="Calibri"/>
          <family val="2"/>
          <charset val="238"/>
          <scheme val="minor"/>
        </font>
      </dxf>
    </rfmt>
  </rrc>
  <rrc rId="2966" sId="1" ref="A25:XFD25" action="deleteRow">
    <undo index="65535" exp="area" ref3D="1" dr="$H$1:$N$1048576" dn="Z_65B035E3_87FA_46C5_996E_864F2C8D0EBC_.wvu.Cols" sId="1"/>
    <rfmt sheetId="1" xfDxf="1" sqref="A25:XFD25" start="0" length="0"/>
    <rfmt sheetId="1" sqref="A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2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25" t="inlineStr">
        <is>
          <t>TOTAL BRĂILA</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25"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2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25">
        <f>SUM(S23:S24)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25">
        <f>SUM(T23:T24)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25">
        <f>SUM(U23:U24)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25">
        <f>SUM(V23:V24)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25">
        <f>SUM(W23:W24)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25">
        <f>SUM(X23:X24)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25">
        <f>SUM(Y23:Y24)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25">
        <f>SUM(Z23:Z24)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25">
        <f>SUM(AA23:AA24)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25">
        <f>SUM(AB23:AB24)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25">
        <f>SUM(AC23:AC24)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25">
        <f>SUM(AD23:AD24)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25">
        <f>SUM(AE23:AE24)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25">
        <f>SUM(AF23:AF24)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25">
        <f>SUM(AG23:AG24)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25"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I25">
        <f>SUM(AI23:AI24)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25">
        <f>SUM(AJ23:AJ24)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25">
        <f>SUM(AK23:AK24)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25" start="0" length="0">
      <dxf>
        <font>
          <sz val="12"/>
          <color theme="1"/>
          <name val="Calibri"/>
          <family val="2"/>
          <charset val="238"/>
          <scheme val="minor"/>
        </font>
      </dxf>
    </rfmt>
  </rrc>
  <rrc rId="2967" sId="1" ref="A25:XFD25" action="deleteRow">
    <undo index="65535" exp="area" ref3D="1" dr="$H$1:$N$1048576" dn="Z_65B035E3_87FA_46C5_996E_864F2C8D0EBC_.wvu.Cols" sId="1"/>
    <rfmt sheetId="1" xfDxf="1" sqref="A25:XFD25" start="0" length="0"/>
    <rfmt sheetId="1" sqref="A2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25" t="inlineStr">
        <is>
          <t>BRAȘOV</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2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V2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W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B2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C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25"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G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dxf="1">
      <nc r="AH25"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5" start="0" length="0">
      <dxf>
        <font>
          <sz val="12"/>
          <color theme="1"/>
          <name val="Calibri"/>
          <family val="2"/>
          <charset val="238"/>
          <scheme val="minor"/>
        </font>
      </dxf>
    </rfmt>
  </rrc>
  <rrc rId="2968" sId="1" ref="A28:XFD28" action="deleteRow">
    <undo index="65535" exp="area" dr="AJ25:AJ28" r="AJ29" sId="1"/>
    <undo index="65535" exp="area" dr="AI25:AI28" r="AI29" sId="1"/>
    <undo index="65535" exp="area" dr="AG25:AG28" r="AG29" sId="1"/>
    <undo index="65535" exp="area" dr="AF25:AF28" r="AF29" sId="1"/>
    <undo index="65535" exp="area" dr="AE25:AE28" r="AE29" sId="1"/>
    <undo index="65535" exp="area" dr="AD25:AD28" r="AD29" sId="1"/>
    <undo index="65535" exp="area" dr="AC25:AC28" r="AC29" sId="1"/>
    <undo index="65535" exp="area" dr="AB25:AB28" r="AB29" sId="1"/>
    <undo index="65535" exp="area" dr="AA25:AA28" r="AA29" sId="1"/>
    <undo index="65535" exp="area" dr="Z25:Z28" r="Z29" sId="1"/>
    <undo index="65535" exp="area" dr="Y25:Y28" r="Y29" sId="1"/>
    <undo index="65535" exp="area" dr="X25:X28" r="X29" sId="1"/>
    <undo index="65535" exp="area" dr="W25:W28" r="W29" sId="1"/>
    <undo index="65535" exp="area" dr="V25:V28" r="V29" sId="1"/>
    <undo index="65535" exp="area" dr="U25:U28" r="U29" sId="1"/>
    <undo index="65535" exp="area" dr="T25:T28" r="T29" sId="1"/>
    <undo index="65535" exp="area" dr="S25:S28" r="S29" sId="1"/>
    <undo index="65535" exp="area" ref3D="1" dr="$H$1:$N$1048576" dn="Z_65B035E3_87FA_46C5_996E_864F2C8D0EBC_.wvu.Cols" sId="1"/>
    <rfmt sheetId="1" xfDxf="1" sqref="A28:XFD28" start="0" length="0"/>
    <rfmt sheetId="1" sqref="A28"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8">
        <f>T28+U28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8">
        <f>W28+X28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8">
        <f>Z28+AA28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2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8">
        <f>AC28+AD28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8">
        <f>S28+V28+Y28+AB28</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8">
        <f>AE28+AF28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28"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8" start="0" length="0">
      <dxf>
        <font>
          <sz val="12"/>
          <color theme="1"/>
          <name val="Calibri"/>
          <family val="2"/>
          <charset val="238"/>
          <scheme val="minor"/>
        </font>
      </dxf>
    </rfmt>
  </rrc>
  <rrc rId="2969" sId="1" ref="A28:XFD28" action="deleteRow">
    <undo index="65535" exp="area" ref3D="1" dr="$H$1:$N$1048576" dn="Z_65B035E3_87FA_46C5_996E_864F2C8D0EBC_.wvu.Cols" sId="1"/>
    <rfmt sheetId="1" xfDxf="1" sqref="A28:XFD28" start="0" length="0"/>
    <rfmt sheetId="1" sqref="A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2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28" t="inlineStr">
        <is>
          <t>TOTAL BRAȘOV</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28"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2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28">
        <f>SUM(S25:S27)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28">
        <f>SUM(T25:T27)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28">
        <f>SUM(U25:U27)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28">
        <f>SUM(V25:V27)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28">
        <f>SUM(W25:W27)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28">
        <f>SUM(X25:X27)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28">
        <f>SUM(Y25:Y27)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28">
        <f>SUM(Z25:Z27)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28">
        <f>SUM(AA25:AA27)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28">
        <f>SUM(AB25:AB27)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28">
        <f>SUM(AC25:AC27)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28">
        <f>SUM(AD25:AD27)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28">
        <f>SUM(AE25:AE27)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28">
        <f>SUM(AF25:AF27)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28">
        <f>SUM(AG25:AG27)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28"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I28">
        <f>SUM(AI25:AI27)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28">
        <f>SUM(AJ25:AJ27)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K28" start="0" length="0">
      <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fmt sheetId="1" sqref="AL28" start="0" length="0">
      <dxf>
        <font>
          <sz val="12"/>
          <color theme="1"/>
          <name val="Calibri"/>
          <family val="2"/>
          <charset val="238"/>
          <scheme val="minor"/>
        </font>
      </dxf>
    </rfmt>
  </rrc>
  <rrc rId="2970" sId="1" ref="A28:XFD28" action="deleteRow">
    <undo index="65535" exp="area" ref3D="1" dr="$H$1:$N$1048576" dn="Z_65B035E3_87FA_46C5_996E_864F2C8D0EBC_.wvu.Cols" sId="1"/>
    <rfmt sheetId="1" xfDxf="1" sqref="A28:XFD28" start="0" length="0"/>
    <rfmt sheetId="1" sqref="A28"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28" t="inlineStr">
        <is>
          <t>BUCUREȘTI</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2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2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28"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28"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28"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dxf="1">
      <nc r="AH28"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8" start="0" length="0">
      <dxf>
        <font>
          <sz val="12"/>
          <color theme="1"/>
          <name val="Calibri"/>
          <family val="2"/>
          <charset val="238"/>
          <scheme val="minor"/>
        </font>
      </dxf>
    </rfmt>
  </rrc>
  <rrc rId="2971" sId="1" ref="A31:XFD31" action="deleteRow">
    <undo index="65535" exp="area" ref3D="1" dr="$H$1:$N$1048576" dn="Z_65B035E3_87FA_46C5_996E_864F2C8D0EBC_.wvu.Cols" sId="1"/>
    <rfmt sheetId="1" xfDxf="1" sqref="A31:XFD31" start="0" length="0"/>
    <rfmt sheetId="1" sqref="A3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1" start="0" length="0">
      <dxf>
        <font>
          <sz val="12"/>
          <color auto="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31" start="0" length="0">
      <dxf>
        <alignment horizontal="center" vertical="center" wrapText="1"/>
        <border outline="0">
          <left style="thin">
            <color indexed="64"/>
          </left>
          <right style="thin">
            <color indexed="64"/>
          </right>
          <top style="thin">
            <color indexed="64"/>
          </top>
          <bottom style="thin">
            <color indexed="64"/>
          </bottom>
        </border>
      </dxf>
    </rfmt>
    <rfmt sheetId="1" sqref="H31"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1" start="0" length="0">
      <dxf>
        <font>
          <sz val="11"/>
          <color theme="1"/>
          <name val="Calibri"/>
          <family val="2"/>
          <charset val="1"/>
          <scheme val="minor"/>
        </font>
        <alignment vertical="top" wrapText="1"/>
        <border outline="0">
          <left style="thin">
            <color indexed="64"/>
          </left>
          <right style="thin">
            <color indexed="64"/>
          </right>
          <top style="thin">
            <color indexed="64"/>
          </top>
          <bottom style="thin">
            <color indexed="64"/>
          </bottom>
        </border>
      </dxf>
    </rfmt>
    <rfmt sheetId="1" sqref="K3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1" start="0" length="0">
      <dxf>
        <font>
          <b/>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1"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qref="N31"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O31"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P31"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Q31"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R31"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31">
        <f>T31+U31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31"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3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1">
        <f>W31+X31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1"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3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31">
        <f>Z31+AA31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31"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3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1">
        <f>AC31+AD31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1">
        <f>S31+V31+Y31+AB31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1">
        <f>AE31+AF31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31"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31" start="0" length="0">
      <dxf>
        <font>
          <sz val="12"/>
          <color auto="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3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3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31" start="0" length="0">
      <dxf>
        <font>
          <sz val="12"/>
          <color theme="1"/>
          <name val="Calibri"/>
          <family val="2"/>
          <charset val="238"/>
          <scheme val="minor"/>
        </font>
      </dxf>
    </rfmt>
  </rrc>
  <rrc rId="2972" sId="1" ref="A31:XFD31" action="deleteRow">
    <undo index="65535" exp="area" ref3D="1" dr="$H$1:$N$1048576" dn="Z_65B035E3_87FA_46C5_996E_864F2C8D0EBC_.wvu.Cols" sId="1"/>
    <rfmt sheetId="1" xfDxf="1" sqref="A31:XFD31" start="0" length="0"/>
    <rfmt sheetId="1" sqref="A3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1" start="0" length="0">
      <dxf>
        <font>
          <sz val="12"/>
          <color auto="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31" start="0" length="0">
      <dxf>
        <alignment horizontal="center" vertical="center" wrapText="1"/>
        <border outline="0">
          <left style="thin">
            <color indexed="64"/>
          </left>
          <right style="thin">
            <color indexed="64"/>
          </right>
          <top style="thin">
            <color indexed="64"/>
          </top>
          <bottom style="thin">
            <color indexed="64"/>
          </bottom>
        </border>
      </dxf>
    </rfmt>
    <rfmt sheetId="1" sqref="H31"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1" start="0" length="0">
      <dxf>
        <font>
          <sz val="11"/>
          <color theme="1"/>
          <name val="Calibri"/>
          <family val="2"/>
          <charset val="1"/>
          <scheme val="minor"/>
        </font>
        <alignment vertical="top" wrapText="1"/>
        <border outline="0">
          <left style="thin">
            <color indexed="64"/>
          </left>
          <right style="thin">
            <color indexed="64"/>
          </right>
          <top style="thin">
            <color indexed="64"/>
          </top>
          <bottom style="thin">
            <color indexed="64"/>
          </bottom>
        </border>
      </dxf>
    </rfmt>
    <rfmt sheetId="1" sqref="K3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1" start="0" length="0">
      <dxf>
        <font>
          <b/>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1"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qref="N31"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O31"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P31"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Q31"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R31"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31">
        <f>T31+U31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31"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3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1">
        <f>W31+X31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1"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3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31">
        <f>Z31+AA31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31"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3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1">
        <f>AC31+AD31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1">
        <f>S31+V31+Y31+AB31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1">
        <f>AE31+AF31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31"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31" start="0" length="0">
      <dxf>
        <font>
          <sz val="12"/>
          <color auto="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3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3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31" start="0" length="0">
      <dxf>
        <font>
          <sz val="12"/>
          <color theme="1"/>
          <name val="Calibri"/>
          <family val="2"/>
          <charset val="238"/>
          <scheme val="minor"/>
        </font>
      </dxf>
    </rfmt>
  </rrc>
  <rrc rId="2973" sId="1" ref="A31:XFD31" action="deleteRow">
    <undo index="65535" exp="area" dr="AK28:AK31" r="AK32" sId="1"/>
    <undo index="65535" exp="area" dr="AJ28:AJ31" r="AJ32" sId="1"/>
    <undo index="65535" exp="area" dr="AI28:AI31" r="AI32" sId="1"/>
    <undo index="65535" exp="area" dr="AG28:AG31" r="AG32" sId="1"/>
    <undo index="65535" exp="area" dr="AF28:AF31" r="AF32" sId="1"/>
    <undo index="65535" exp="area" dr="AE28:AE31" r="AE32" sId="1"/>
    <undo index="65535" exp="area" dr="AD28:AD31" r="AD32" sId="1"/>
    <undo index="65535" exp="area" dr="AC28:AC31" r="AC32" sId="1"/>
    <undo index="65535" exp="area" dr="AB28:AB31" r="AB32" sId="1"/>
    <undo index="65535" exp="area" dr="AA28:AA31" r="AA32" sId="1"/>
    <undo index="65535" exp="area" dr="Z28:Z31" r="Z32" sId="1"/>
    <undo index="65535" exp="area" dr="Y28:Y31" r="Y32" sId="1"/>
    <undo index="65535" exp="area" dr="X28:X31" r="X32" sId="1"/>
    <undo index="65535" exp="area" dr="W28:W31" r="W32" sId="1"/>
    <undo index="65535" exp="area" dr="V28:V31" r="V32" sId="1"/>
    <undo index="65535" exp="area" dr="U28:U31" r="U32" sId="1"/>
    <undo index="65535" exp="area" dr="T28:T31" r="T32" sId="1"/>
    <undo index="65535" exp="area" dr="S28:S31" r="S32" sId="1"/>
    <undo index="65535" exp="area" ref3D="1" dr="$H$1:$N$1048576" dn="Z_65B035E3_87FA_46C5_996E_864F2C8D0EBC_.wvu.Cols" sId="1"/>
    <rfmt sheetId="1" xfDxf="1" sqref="A31:XFD31" start="0" length="0"/>
    <rfmt sheetId="1" sqref="A3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1">
        <f>T31+U31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1">
        <f>W31+X31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31">
        <f>Z31+AA31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3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1">
        <f>AC31+AD31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1">
        <f>S31+V31+Y31+AB31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1">
        <f>AE31+AF31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31"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1" start="0" length="0">
      <dxf>
        <font>
          <sz val="12"/>
          <color theme="1"/>
          <name val="Calibri"/>
          <family val="2"/>
          <charset val="238"/>
          <scheme val="minor"/>
        </font>
      </dxf>
    </rfmt>
  </rrc>
  <rrc rId="2974" sId="1" ref="A31:XFD31" action="deleteRow">
    <undo index="65535" exp="area" ref3D="1" dr="$H$1:$N$1048576" dn="Z_65B035E3_87FA_46C5_996E_864F2C8D0EBC_.wvu.Cols" sId="1"/>
    <rfmt sheetId="1" xfDxf="1" sqref="A31:XFD31" start="0" length="0"/>
    <rfmt sheetId="1" sqref="A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3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31" t="inlineStr">
        <is>
          <r>
            <t xml:space="preserve">TOTAL </t>
          </r>
          <r>
            <rPr>
              <sz val="12"/>
              <rFont val="Calibri"/>
              <family val="2"/>
            </rPr>
            <t>BUCUREȘTI</t>
          </r>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31"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3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31">
        <f>SUM(S28:S30)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31">
        <f>SUM(T28:T30)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31">
        <f>SUM(U28:U30)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31">
        <f>SUM(V28:V30)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31">
        <f>SUM(W28:W30)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31">
        <f>SUM(X28:X30)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31">
        <f>SUM(Y28:Y30)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31">
        <f>SUM(Z28:Z30)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31">
        <f>SUM(AA28:AA30)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31">
        <f>SUM(AB28:AB30)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31">
        <f>SUM(AC28:AC30)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31">
        <f>SUM(AD28:AD30)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31">
        <f>SUM(AE28:AE30)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31">
        <f>SUM(AF28:AF30)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31">
        <f>SUM(AG28:AG30)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31"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I31">
        <f>SUM(AI28:AI30)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31">
        <f>SUM(AJ28:AJ30)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31">
        <f>SUM(AK28:AK30)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31" start="0" length="0">
      <dxf>
        <font>
          <sz val="12"/>
          <color theme="1"/>
          <name val="Calibri"/>
          <family val="2"/>
          <charset val="238"/>
          <scheme val="minor"/>
        </font>
      </dxf>
    </rfmt>
  </rrc>
  <rrc rId="2975" sId="1" ref="A31:XFD31" action="deleteRow">
    <undo index="65535" exp="area" ref3D="1" dr="$H$1:$N$1048576" dn="Z_65B035E3_87FA_46C5_996E_864F2C8D0EBC_.wvu.Cols" sId="1"/>
    <rfmt sheetId="1" xfDxf="1" sqref="A31:XFD31" start="0" length="0"/>
    <rcc rId="0" sId="1" dxf="1">
      <nc r="A31">
        <v>1</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3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31" t="inlineStr">
        <is>
          <t>BUZĂU</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3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3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3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31"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3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dxf="1">
      <nc r="AH31"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1" start="0" length="0">
      <dxf>
        <font>
          <sz val="12"/>
          <color theme="1"/>
          <name val="Calibri"/>
          <family val="2"/>
          <charset val="238"/>
          <scheme val="minor"/>
        </font>
      </dxf>
    </rfmt>
  </rrc>
  <rrc rId="2976" sId="1" ref="A33:XFD33" action="deleteRow">
    <undo index="65535" exp="area" dr="AK31:AK33" r="AK34" sId="1"/>
    <undo index="65535" exp="area" dr="AJ31:AJ33" r="AJ34" sId="1"/>
    <undo index="65535" exp="area" dr="AI31:AI33" r="AI34" sId="1"/>
    <undo index="65535" exp="area" dr="AG31:AG33" r="AG34" sId="1"/>
    <undo index="65535" exp="area" dr="AF31:AF33" r="AF34" sId="1"/>
    <undo index="65535" exp="area" dr="AE31:AE33" r="AE34" sId="1"/>
    <undo index="65535" exp="area" dr="AD31:AD33" r="AD34" sId="1"/>
    <undo index="65535" exp="area" dr="AC31:AC33" r="AC34" sId="1"/>
    <undo index="65535" exp="area" dr="AB31:AB33" r="AB34" sId="1"/>
    <undo index="65535" exp="area" dr="AA31:AA33" r="AA34" sId="1"/>
    <undo index="65535" exp="area" dr="Z31:Z33" r="Z34" sId="1"/>
    <undo index="65535" exp="area" dr="Y31:Y33" r="Y34" sId="1"/>
    <undo index="65535" exp="area" dr="X31:X33" r="X34" sId="1"/>
    <undo index="65535" exp="area" dr="W31:W33" r="W34" sId="1"/>
    <undo index="65535" exp="area" dr="V31:V33" r="V34" sId="1"/>
    <undo index="65535" exp="area" dr="U31:U33" r="U34" sId="1"/>
    <undo index="65535" exp="area" dr="T31:T33" r="T34" sId="1"/>
    <undo index="65535" exp="area" dr="S31:S33" r="S34" sId="1"/>
    <undo index="65535" exp="area" ref3D="1" dr="$H$1:$N$1048576" dn="Z_65B035E3_87FA_46C5_996E_864F2C8D0EBC_.wvu.Cols" sId="1"/>
    <rfmt sheetId="1" xfDxf="1" sqref="A33:XFD33" start="0" length="0"/>
    <rfmt sheetId="1" sqref="A33"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3"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3"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3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3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3">
        <f>W33+X33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dxf="1">
      <nc r="Y33">
        <f>Z33+AA33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3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3">
        <f>AC33+AD33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3">
        <f>S33+V33+Y33+AB33</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3">
        <f>AE33+AF33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33"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3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3" start="0" length="0">
      <dxf>
        <font>
          <sz val="12"/>
          <color theme="1"/>
          <name val="Calibri"/>
          <family val="2"/>
          <charset val="238"/>
          <scheme val="minor"/>
        </font>
      </dxf>
    </rfmt>
  </rrc>
  <rrc rId="2977" sId="1" ref="A33:XFD33" action="deleteRow">
    <undo index="65535" exp="area" ref3D="1" dr="$H$1:$N$1048576" dn="Z_65B035E3_87FA_46C5_996E_864F2C8D0EBC_.wvu.Cols" sId="1"/>
    <rfmt sheetId="1" xfDxf="1" sqref="A33:XFD33" start="0" length="0"/>
    <rfmt sheetId="1" sqref="A3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33"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3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33" t="inlineStr">
        <is>
          <t>TOTAL BUZĂU</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33"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3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33"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3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3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3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3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3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3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33">
        <f>SUM(S31:S32)</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33">
        <f>SUM(T31:T32)</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33">
        <f>SUM(U31:U32)</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33">
        <f>SUM(V31:V32)</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33">
        <f>SUM(W31:W32)</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33">
        <f>SUM(X31:X32)</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33">
        <f>SUM(Y31:Y32)</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33">
        <f>SUM(Z31:Z32)</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33">
        <f>SUM(AA31:AA32)</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33">
        <f>SUM(AB31:AB32)</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33">
        <f>SUM(AC31:AC32)</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33">
        <f>SUM(AD31:AD32)</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33">
        <f>SUM(AE31:AE32)</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33">
        <f>SUM(AF31:AF32)</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33">
        <f>SUM(AG31:AG32)</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33"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I33">
        <f>SUM(AI31:AI32)</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33">
        <f>SUM(AJ31:AJ32)</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33">
        <f>SUM(AK31:AK32)</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33" start="0" length="0">
      <dxf>
        <font>
          <sz val="12"/>
          <color theme="1"/>
          <name val="Calibri"/>
          <family val="2"/>
          <charset val="238"/>
          <scheme val="minor"/>
        </font>
      </dxf>
    </rfmt>
  </rrc>
  <rrc rId="2978" sId="1" ref="A34:XFD34" action="deleteRow">
    <undo index="65535" exp="area" dr="AK34:AK36" r="AK37" sId="1"/>
    <undo index="65535" exp="area" dr="AJ34:AJ36" r="AJ37" sId="1"/>
    <undo index="65535" exp="area" dr="AI34:AI36" r="AI37" sId="1"/>
    <undo index="65535" exp="area" dr="AG34:AG36" r="AG37" sId="1"/>
    <undo index="65535" exp="area" dr="AF34:AF36" r="AF37" sId="1"/>
    <undo index="65535" exp="area" dr="AE34:AE36" r="AE37" sId="1"/>
    <undo index="65535" exp="area" dr="AD34:AD36" r="AD37" sId="1"/>
    <undo index="65535" exp="area" dr="AC34:AC36" r="AC37" sId="1"/>
    <undo index="65535" exp="area" dr="AB34:AB36" r="AB37" sId="1"/>
    <undo index="65535" exp="area" dr="AA34:AA36" r="AA37" sId="1"/>
    <undo index="65535" exp="area" dr="Z34:Z36" r="Z37" sId="1"/>
    <undo index="65535" exp="area" dr="Y34:Y36" r="Y37" sId="1"/>
    <undo index="65535" exp="area" dr="X34:X36" r="X37" sId="1"/>
    <undo index="65535" exp="area" dr="W34:W36" r="W37" sId="1"/>
    <undo index="65535" exp="area" dr="V34:V36" r="V37" sId="1"/>
    <undo index="65535" exp="area" dr="U34:U36" r="U37" sId="1"/>
    <undo index="65535" exp="area" dr="T34:T36" r="T37" sId="1"/>
    <undo index="65535" exp="area" dr="S34:S36" r="S37" sId="1"/>
    <undo index="65535" exp="area" ref3D="1" dr="$H$1:$N$1048576" dn="Z_65B035E3_87FA_46C5_996E_864F2C8D0EBC_.wvu.Cols" sId="1"/>
    <rfmt sheetId="1" xfDxf="1" sqref="A34:XFD34" start="0" length="0"/>
    <rcc rId="0" sId="1" dxf="1">
      <nc r="A34">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3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3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4">
        <f>W34+X34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dxf="1">
      <nc r="Y34">
        <f>Z34+AA34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3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4">
        <f>AC34+AD34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4">
        <f>S34+V34+Y34+AB34</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4">
        <f>AE34+AF34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34"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4" start="0" length="0">
      <dxf>
        <font>
          <sz val="12"/>
          <color theme="1"/>
          <name val="Calibri"/>
          <family val="2"/>
          <charset val="238"/>
          <scheme val="minor"/>
        </font>
      </dxf>
    </rfmt>
  </rrc>
  <rrc rId="2979" sId="1" ref="A34:XFD34" action="deleteRow">
    <undo index="65535" exp="area" dr="AK34:AK35" r="AK36" sId="1"/>
    <undo index="65535" exp="area" dr="AJ34:AJ35" r="AJ36" sId="1"/>
    <undo index="65535" exp="area" dr="AI34:AI35" r="AI36" sId="1"/>
    <undo index="65535" exp="area" dr="AG34:AG35" r="AG36" sId="1"/>
    <undo index="65535" exp="area" dr="AF34:AF35" r="AF36" sId="1"/>
    <undo index="65535" exp="area" dr="AE34:AE35" r="AE36" sId="1"/>
    <undo index="65535" exp="area" dr="AD34:AD35" r="AD36" sId="1"/>
    <undo index="65535" exp="area" dr="AC34:AC35" r="AC36" sId="1"/>
    <undo index="65535" exp="area" dr="AB34:AB35" r="AB36" sId="1"/>
    <undo index="65535" exp="area" dr="AA34:AA35" r="AA36" sId="1"/>
    <undo index="65535" exp="area" dr="Z34:Z35" r="Z36" sId="1"/>
    <undo index="65535" exp="area" dr="Y34:Y35" r="Y36" sId="1"/>
    <undo index="65535" exp="area" dr="X34:X35" r="X36" sId="1"/>
    <undo index="65535" exp="area" dr="W34:W35" r="W36" sId="1"/>
    <undo index="65535" exp="area" dr="V34:V35" r="V36" sId="1"/>
    <undo index="65535" exp="area" dr="U34:U35" r="U36" sId="1"/>
    <undo index="65535" exp="area" dr="T34:T35" r="T36" sId="1"/>
    <undo index="65535" exp="area" dr="S34:S35" r="S36" sId="1"/>
    <undo index="65535" exp="area" ref3D="1" dr="$H$1:$N$1048576" dn="Z_65B035E3_87FA_46C5_996E_864F2C8D0EBC_.wvu.Cols" sId="1"/>
    <rfmt sheetId="1" xfDxf="1" sqref="A34:XFD34" start="0" length="0"/>
    <rfmt sheetId="1" sqref="A3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3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4">
        <f>W34+X34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dxf="1">
      <nc r="Y34">
        <f>Z34+AA34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3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4">
        <f>AC34+AD34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4">
        <f>S34+V34+Y34+AB34</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4">
        <f>AE34+AF34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34"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4" start="0" length="0">
      <dxf>
        <font>
          <sz val="12"/>
          <color theme="1"/>
          <name val="Calibri"/>
          <family val="2"/>
          <charset val="238"/>
          <scheme val="minor"/>
        </font>
      </dxf>
    </rfmt>
  </rrc>
  <rrc rId="2980" sId="1" ref="A34:XFD34" action="deleteRow">
    <undo index="65535" exp="area" dr="AK34" r="AK35" sId="1"/>
    <undo index="65535" exp="area" dr="AJ34" r="AJ35" sId="1"/>
    <undo index="65535" exp="area" dr="AI34" r="AI35" sId="1"/>
    <undo index="65535" exp="area" dr="AG34" r="AG35" sId="1"/>
    <undo index="65535" exp="area" dr="AF34" r="AF35" sId="1"/>
    <undo index="65535" exp="area" dr="AE34" r="AE35" sId="1"/>
    <undo index="65535" exp="area" dr="AD34" r="AD35" sId="1"/>
    <undo index="65535" exp="area" dr="AC34" r="AC35" sId="1"/>
    <undo index="65535" exp="area" dr="AB34" r="AB35" sId="1"/>
    <undo index="65535" exp="area" dr="AA34" r="AA35" sId="1"/>
    <undo index="65535" exp="area" dr="Z34" r="Z35" sId="1"/>
    <undo index="65535" exp="area" dr="Y34" r="Y35" sId="1"/>
    <undo index="65535" exp="area" dr="X34" r="X35" sId="1"/>
    <undo index="65535" exp="area" dr="W34" r="W35" sId="1"/>
    <undo index="65535" exp="area" dr="V34" r="V35" sId="1"/>
    <undo index="65535" exp="area" dr="U34" r="U35" sId="1"/>
    <undo index="65535" exp="area" dr="T34" r="T35" sId="1"/>
    <undo index="65535" exp="area" dr="S34" r="S35" sId="1"/>
    <undo index="65535" exp="area" ref3D="1" dr="$H$1:$N$1048576" dn="Z_65B035E3_87FA_46C5_996E_864F2C8D0EBC_.wvu.Cols" sId="1"/>
    <rfmt sheetId="1" xfDxf="1" sqref="A34:XFD34" start="0" length="0"/>
    <rfmt sheetId="1" sqref="A3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3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4">
        <f>W34+X34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dxf="1">
      <nc r="Y34">
        <f>Z34+AA34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3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4">
        <f>AC34+AD34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4">
        <f>S34+V34+Y34+AB34</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4">
        <f>AE34+AF34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34"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4" start="0" length="0">
      <dxf>
        <font>
          <sz val="12"/>
          <color theme="1"/>
          <name val="Calibri"/>
          <family val="2"/>
          <charset val="238"/>
          <scheme val="minor"/>
        </font>
      </dxf>
    </rfmt>
  </rrc>
  <rrc rId="2981" sId="1" ref="A34:XFD34" action="deleteRow">
    <undo index="65535" exp="area" ref3D="1" dr="$H$1:$N$1048576" dn="Z_65B035E3_87FA_46C5_996E_864F2C8D0EBC_.wvu.Cols" sId="1"/>
    <rfmt sheetId="1" xfDxf="1" sqref="A34:XFD34" start="0" length="0"/>
    <rfmt sheetId="1" sqref="A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3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34" t="inlineStr">
        <is>
          <t>TOTAL CĂLĂRAȘI</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34"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3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34">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34">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34">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34">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34">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34">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34">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34">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34">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34">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34">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34">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34">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34">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34">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34"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I34">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34">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34">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34" start="0" length="0">
      <dxf>
        <font>
          <sz val="12"/>
          <color theme="1"/>
          <name val="Calibri"/>
          <family val="2"/>
          <charset val="238"/>
          <scheme val="minor"/>
        </font>
      </dxf>
    </rfmt>
  </rrc>
  <rrc rId="2982" sId="1" ref="A34:XFD34" action="deleteRow">
    <undo index="65535" exp="area" ref3D="1" dr="$H$1:$N$1048576" dn="Z_65B035E3_87FA_46C5_996E_864F2C8D0EBC_.wvu.Cols" sId="1"/>
    <rfmt sheetId="1" xfDxf="1" sqref="A34:XFD34" start="0" length="0"/>
    <rfmt sheetId="1" sqref="A3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34" t="inlineStr">
        <is>
          <t>CARAȘ SEVERIN</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3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3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3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34"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3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dxf="1">
      <nc r="AH34"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4" start="0" length="0">
      <dxf>
        <font>
          <sz val="12"/>
          <color theme="1"/>
          <name val="Calibri"/>
          <family val="2"/>
          <charset val="238"/>
          <scheme val="minor"/>
        </font>
      </dxf>
    </rfmt>
  </rrc>
  <rrc rId="2983" sId="1" ref="A35:XFD35" action="deleteRow">
    <undo index="65535" exp="area" ref3D="1" dr="$H$1:$N$1048576" dn="Z_65B035E3_87FA_46C5_996E_864F2C8D0EBC_.wvu.Cols" sId="1"/>
    <rfmt sheetId="1" xfDxf="1" sqref="A35:XFD35" start="0" length="0"/>
    <rcc rId="0" sId="1" dxf="1">
      <nc r="A35">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3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5">
        <f>T35+U35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3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5">
        <f>W35+X35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35">
        <f>Z35+AA35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3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5">
        <f>AC35+AD35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5">
        <f>S35+V35+Y35+AB35</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5">
        <f>AE35+AF35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35"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3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5" start="0" length="0">
      <dxf>
        <font>
          <sz val="12"/>
          <color theme="1"/>
          <name val="Calibri"/>
          <family val="2"/>
          <charset val="238"/>
          <scheme val="minor"/>
        </font>
      </dxf>
    </rfmt>
  </rrc>
  <rrc rId="2984" sId="1" ref="A35:XFD35" action="deleteRow">
    <undo index="65535" exp="area" dr="AK34:AK35" r="AK36" sId="1"/>
    <undo index="65535" exp="area" dr="AJ34:AJ35" r="AJ36" sId="1"/>
    <undo index="65535" exp="area" dr="AI34:AI35" r="AI36" sId="1"/>
    <undo index="65535" exp="area" dr="AG34:AG35" r="AG36" sId="1"/>
    <undo index="65535" exp="area" dr="AF34:AF35" r="AF36" sId="1"/>
    <undo index="65535" exp="area" dr="AE34:AE35" r="AE36" sId="1"/>
    <undo index="65535" exp="area" dr="AD34:AD35" r="AD36" sId="1"/>
    <undo index="65535" exp="area" dr="AC34:AC35" r="AC36" sId="1"/>
    <undo index="65535" exp="area" dr="AB34:AB35" r="AB36" sId="1"/>
    <undo index="65535" exp="area" dr="AA34:AA35" r="AA36" sId="1"/>
    <undo index="65535" exp="area" dr="Z34:Z35" r="Z36" sId="1"/>
    <undo index="65535" exp="area" dr="Y34:Y35" r="Y36" sId="1"/>
    <undo index="65535" exp="area" dr="X34:X35" r="X36" sId="1"/>
    <undo index="65535" exp="area" dr="W34:W35" r="W36" sId="1"/>
    <undo index="65535" exp="area" dr="V34:V35" r="V36" sId="1"/>
    <undo index="65535" exp="area" dr="U34:U35" r="U36" sId="1"/>
    <undo index="65535" exp="area" dr="T34:T35" r="T36" sId="1"/>
    <undo index="65535" exp="area" dr="S34:S35" r="S36" sId="1"/>
    <undo index="65535" exp="area" ref3D="1" dr="$H$1:$N$1048576" dn="Z_65B035E3_87FA_46C5_996E_864F2C8D0EBC_.wvu.Cols" sId="1"/>
    <rfmt sheetId="1" xfDxf="1" sqref="A35:XFD35" start="0" length="0"/>
    <rfmt sheetId="1" sqref="A3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5">
        <f>T35+U35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3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5">
        <f>W35+X35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35">
        <f>Z35+AA35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3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5">
        <f>AC35+AD35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5">
        <f>S35+V35+Y35+AB35</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5">
        <f>AE35+AF35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35"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3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5" start="0" length="0">
      <dxf>
        <font>
          <sz val="12"/>
          <color theme="1"/>
          <name val="Calibri"/>
          <family val="2"/>
          <charset val="238"/>
          <scheme val="minor"/>
        </font>
      </dxf>
    </rfmt>
  </rrc>
  <rrc rId="2985" sId="1" ref="A35:XFD35" action="deleteRow">
    <undo index="65535" exp="area" ref3D="1" dr="$H$1:$N$1048576" dn="Z_65B035E3_87FA_46C5_996E_864F2C8D0EBC_.wvu.Cols" sId="1"/>
    <rfmt sheetId="1" xfDxf="1" sqref="A35:XFD35" start="0" length="0"/>
    <rfmt sheetId="1" sqref="A3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3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3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35" t="inlineStr">
        <is>
          <t>TOTAL CARAȘ SEVERIN</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35"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3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3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3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3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3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3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3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3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35">
        <f>SUM(S34:S34)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35">
        <f>SUM(T34:T34)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35">
        <f>SUM(U34:U34)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35">
        <f>SUM(V34:V34)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35">
        <f>SUM(W34:W34)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35">
        <f>SUM(X34:X34)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35">
        <f>SUM(Y34:Y34)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35">
        <f>SUM(Z34:Z34)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35">
        <f>SUM(AA34:AA34)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35">
        <f>SUM(AB34:AB34)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35">
        <f>SUM(AC34:AC34)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35">
        <f>SUM(AD34:AD34)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35">
        <f>SUM(AE34:AE34)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35">
        <f>SUM(AF34:AF34)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35">
        <f>SUM(AG34:AG34)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35"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I35">
        <f>SUM(AI34:AI34)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35">
        <f>SUM(AJ34:AJ34)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35">
        <f>SUM(AK34:AK34)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35" start="0" length="0">
      <dxf>
        <font>
          <sz val="12"/>
          <color theme="1"/>
          <name val="Calibri"/>
          <family val="2"/>
          <charset val="238"/>
          <scheme val="minor"/>
        </font>
      </dxf>
    </rfmt>
  </rrc>
  <rrc rId="2986" sId="1" ref="A35:XFD35" action="deleteRow">
    <undo index="65535" exp="area" ref3D="1" dr="$H$1:$N$1048576" dn="Z_65B035E3_87FA_46C5_996E_864F2C8D0EBC_.wvu.Cols" sId="1"/>
    <rfmt sheetId="1" xfDxf="1" sqref="A35:XFD35" start="0" length="0"/>
    <rfmt sheetId="1" sqref="A3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35" t="inlineStr">
        <is>
          <t>CLUJ</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3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3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3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3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35"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3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35"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3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35"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dxf="1">
      <nc r="AH35"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3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5" start="0" length="0">
      <dxf>
        <font>
          <sz val="12"/>
          <color theme="1"/>
          <name val="Calibri"/>
          <family val="2"/>
          <charset val="238"/>
          <scheme val="minor"/>
        </font>
      </dxf>
    </rfmt>
  </rrc>
  <rrc rId="2987" sId="1" ref="A38:XFD38" action="deleteRow">
    <undo index="65535" exp="area" ref3D="1" dr="$H$1:$N$1048576" dn="Z_65B035E3_87FA_46C5_996E_864F2C8D0EBC_.wvu.Cols" sId="1"/>
    <rfmt sheetId="1" xfDxf="1" sqref="A38:XFD38" start="0" length="0"/>
    <rcc rId="0" sId="1" dxf="1">
      <nc r="A38">
        <v>4</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38"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8"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8"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38" start="0" length="0">
      <dxf>
        <font>
          <sz val="12"/>
          <color auto="1"/>
          <name val="Trebuchet MS"/>
          <family val="2"/>
          <charset val="238"/>
          <scheme val="none"/>
        </font>
        <alignment horizontal="left" vertical="center" wrapText="1"/>
        <border outline="0">
          <left style="thin">
            <color indexed="64"/>
          </left>
          <right style="thin">
            <color indexed="64"/>
          </right>
          <top style="thin">
            <color indexed="64"/>
          </top>
          <bottom style="thin">
            <color indexed="64"/>
          </bottom>
        </border>
      </dxf>
    </rfmt>
    <rfmt sheetId="1" sqref="H38"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38"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8"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3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8"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qref="N3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8"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8"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38">
        <f>T38+U38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T3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3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8">
        <f>W38+X38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3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3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38">
        <f>Z38+AA38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Z3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3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8">
        <f>AC38+AD38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3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3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8">
        <f>S38+V38+Y38+AB38</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38"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38">
        <f>AE38+AF38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38"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38"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3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3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38" start="0" length="0">
      <dxf>
        <font>
          <sz val="12"/>
          <color theme="1"/>
          <name val="Calibri"/>
          <family val="2"/>
          <charset val="238"/>
          <scheme val="minor"/>
        </font>
      </dxf>
    </rfmt>
  </rrc>
  <rrc rId="2988" sId="1" ref="A38:XFD38" action="deleteRow">
    <undo index="65535" exp="area" ref3D="1" dr="$H$1:$N$1048576" dn="Z_65B035E3_87FA_46C5_996E_864F2C8D0EBC_.wvu.Cols" sId="1"/>
    <rfmt sheetId="1" xfDxf="1" sqref="A38:XFD38" start="0" length="0"/>
    <rfmt sheetId="1" sqref="A38"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8"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8"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8"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38" start="0" length="0">
      <dxf>
        <font>
          <sz val="12"/>
          <color auto="1"/>
          <name val="Trebuchet MS"/>
          <family val="2"/>
          <charset val="238"/>
          <scheme val="none"/>
        </font>
        <alignment horizontal="left" vertical="center" wrapText="1"/>
        <border outline="0">
          <left style="thin">
            <color indexed="64"/>
          </left>
          <right style="thin">
            <color indexed="64"/>
          </right>
          <top style="thin">
            <color indexed="64"/>
          </top>
          <bottom style="thin">
            <color indexed="64"/>
          </bottom>
        </border>
      </dxf>
    </rfmt>
    <rfmt sheetId="1" sqref="H38"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38"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8"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3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8"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qref="N3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8"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8"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38">
        <f>T38+U38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T3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3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8">
        <f>W38+X38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3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3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38">
        <f>Z38+AA38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Z3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3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8">
        <f>AC38+AD38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3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3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8">
        <f>S38+V38+Y38+AB38</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38"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38">
        <f>AE38+AF38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38"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38"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3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3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38" start="0" length="0">
      <dxf>
        <font>
          <sz val="12"/>
          <color theme="1"/>
          <name val="Calibri"/>
          <family val="2"/>
          <charset val="238"/>
          <scheme val="minor"/>
        </font>
      </dxf>
    </rfmt>
  </rrc>
  <rrc rId="2989" sId="1" ref="A38:XFD38" action="deleteRow">
    <undo index="65535" exp="area" dr="AK35:AK38" r="AK39" sId="1"/>
    <undo index="65535" exp="area" dr="AJ35:AJ38" r="AJ39" sId="1"/>
    <undo index="65535" exp="area" dr="AI35:AI38" r="AI39" sId="1"/>
    <undo index="65535" exp="area" dr="AG35:AG38" r="AG39" sId="1"/>
    <undo index="65535" exp="area" dr="AF35:AF38" r="AF39" sId="1"/>
    <undo index="65535" exp="area" dr="AE35:AE38" r="AE39" sId="1"/>
    <undo index="65535" exp="area" dr="AD35:AD38" r="AD39" sId="1"/>
    <undo index="65535" exp="area" dr="AC35:AC38" r="AC39" sId="1"/>
    <undo index="65535" exp="area" dr="AB35:AB38" r="AB39" sId="1"/>
    <undo index="65535" exp="area" dr="AA35:AA38" r="AA39" sId="1"/>
    <undo index="65535" exp="area" dr="Z35:Z38" r="Z39" sId="1"/>
    <undo index="65535" exp="area" dr="Y35:Y38" r="Y39" sId="1"/>
    <undo index="65535" exp="area" dr="X35:X38" r="X39" sId="1"/>
    <undo index="65535" exp="area" dr="W35:W38" r="W39" sId="1"/>
    <undo index="65535" exp="area" dr="V35:V38" r="V39" sId="1"/>
    <undo index="65535" exp="area" dr="U35:U38" r="U39" sId="1"/>
    <undo index="65535" exp="area" dr="T35:T38" r="T39" sId="1"/>
    <undo index="65535" exp="area" dr="S35:S38" r="S39" sId="1"/>
    <undo index="65535" exp="area" ref3D="1" dr="$H$1:$N$1048576" dn="Z_65B035E3_87FA_46C5_996E_864F2C8D0EBC_.wvu.Cols" sId="1"/>
    <rfmt sheetId="1" xfDxf="1" sqref="A38:XFD38" start="0" length="0"/>
    <rfmt sheetId="1" sqref="A38"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8"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8"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8"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38" start="0" length="0">
      <dxf>
        <font>
          <sz val="12"/>
          <color auto="1"/>
          <name val="Trebuchet MS"/>
          <family val="2"/>
          <charset val="238"/>
          <scheme val="none"/>
        </font>
        <alignment horizontal="left" vertical="center" wrapText="1"/>
        <border outline="0">
          <left style="thin">
            <color indexed="64"/>
          </left>
          <right style="thin">
            <color indexed="64"/>
          </right>
          <top style="thin">
            <color indexed="64"/>
          </top>
          <bottom style="thin">
            <color indexed="64"/>
          </bottom>
        </border>
      </dxf>
    </rfmt>
    <rfmt sheetId="1" sqref="H38"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38"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8"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3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8"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qref="N3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8"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8"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8"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38">
        <f>T38+U38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T3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3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8">
        <f>W38+X38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3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3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38">
        <f>Z38+AA38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Z3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3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8">
        <f>AC38+AD38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3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38"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8">
        <f>S38+V38+Y38+AB38</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38"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38">
        <f>AE38+AF38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38"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38"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3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3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38" start="0" length="0">
      <dxf>
        <font>
          <sz val="12"/>
          <color theme="1"/>
          <name val="Calibri"/>
          <family val="2"/>
          <charset val="238"/>
          <scheme val="minor"/>
        </font>
      </dxf>
    </rfmt>
  </rrc>
  <rrc rId="2990" sId="1" ref="A38:XFD38" action="deleteRow">
    <undo index="65535" exp="area" ref3D="1" dr="$H$1:$N$1048576" dn="Z_65B035E3_87FA_46C5_996E_864F2C8D0EBC_.wvu.Cols" sId="1"/>
    <rfmt sheetId="1" xfDxf="1" sqref="A38:XFD38" start="0" length="0"/>
    <rfmt sheetId="1" sqref="A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3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H38"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3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3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38">
        <f>SUM(S35:S37)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38">
        <f>SUM(T35:T37)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38">
        <f>SUM(U35:U37)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38">
        <f>SUM(V35:V37)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38">
        <f>SUM(W35:W37)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38">
        <f>SUM(X35:X37)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38">
        <f>SUM(Y35:Y37)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38">
        <f>SUM(Z35:Z37)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38">
        <f>SUM(AA35:AA37)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38">
        <f>SUM(AB35:AB37)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38">
        <f>SUM(AC35:AC37)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38">
        <f>SUM(AD35:AD37)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38">
        <f>SUM(AE35:AE37)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38">
        <f>SUM(AF35:AF37)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38">
        <f>SUM(AG35:AG37)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38"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I38">
        <f>SUM(AI35:AI37)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38">
        <f>SUM(AJ35:AJ37)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38">
        <f>SUM(AK35:AK37)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38" start="0" length="0">
      <dxf>
        <font>
          <sz val="12"/>
          <color theme="1"/>
          <name val="Calibri"/>
          <family val="2"/>
          <charset val="238"/>
          <scheme val="minor"/>
        </font>
      </dxf>
    </rfmt>
  </rrc>
  <rrc rId="2991" sId="1" ref="A38:XFD38" action="deleteRow">
    <undo index="65535" exp="area" ref3D="1" dr="$H$1:$N$1048576" dn="Z_65B035E3_87FA_46C5_996E_864F2C8D0EBC_.wvu.Cols" sId="1"/>
    <rfmt sheetId="1" xfDxf="1" sqref="A38:XFD38" start="0" length="0"/>
    <rfmt sheetId="1" sqref="A38"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38" t="inlineStr">
        <is>
          <t>CONSTANȚA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3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3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38"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38"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38"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dxf="1">
      <nc r="AH38"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8" start="0" length="0">
      <dxf>
        <font>
          <sz val="12"/>
          <color theme="1"/>
          <name val="Calibri"/>
          <family val="2"/>
          <charset val="238"/>
          <scheme val="minor"/>
        </font>
      </dxf>
    </rfmt>
  </rrc>
  <rrc rId="2992" sId="1" ref="A40:XFD40" action="deleteRow">
    <undo index="65535" exp="area" dr="AK38:AK40" r="AK41" sId="1"/>
    <undo index="65535" exp="area" dr="AJ38:AJ40" r="AJ41" sId="1"/>
    <undo index="65535" exp="area" dr="AI38:AI40" r="AI41" sId="1"/>
    <undo index="65535" exp="area" dr="AG38:AG40" r="AG41" sId="1"/>
    <undo index="65535" exp="area" dr="AF38:AF40" r="AF41" sId="1"/>
    <undo index="65535" exp="area" dr="AE38:AE40" r="AE41" sId="1"/>
    <undo index="65535" exp="area" dr="AD38:AD40" r="AD41" sId="1"/>
    <undo index="65535" exp="area" dr="AC38:AC40" r="AC41" sId="1"/>
    <undo index="65535" exp="area" dr="AB38:AB40" r="AB41" sId="1"/>
    <undo index="65535" exp="area" dr="AA38:AA40" r="AA41" sId="1"/>
    <undo index="65535" exp="area" dr="Z38:Z40" r="Z41" sId="1"/>
    <undo index="65535" exp="area" dr="Y38:Y40" r="Y41" sId="1"/>
    <undo index="65535" exp="area" dr="X38:X40" r="X41" sId="1"/>
    <undo index="65535" exp="area" dr="W38:W40" r="W41" sId="1"/>
    <undo index="65535" exp="area" dr="V38:V40" r="V41" sId="1"/>
    <undo index="65535" exp="area" dr="U38:U40" r="U41" sId="1"/>
    <undo index="65535" exp="area" dr="T38:T40" r="T41" sId="1"/>
    <undo index="65535" exp="area" dr="S38:S40" r="S41" sId="1"/>
    <undo index="65535" exp="area" ref3D="1" dr="$H$1:$N$1048576" dn="Z_65B035E3_87FA_46C5_996E_864F2C8D0EBC_.wvu.Cols" sId="1"/>
    <rfmt sheetId="1" xfDxf="1" sqref="A40:XFD40" start="0" length="0"/>
    <rfmt sheetId="1" sqref="A4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0">
        <f>T40+U40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0">
        <f>W40+X40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0">
        <f>AC40+AD40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0">
        <f>S40+V40+Y40+AB40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0">
        <f>AE40+AF40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40"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0" start="0" length="0">
      <dxf>
        <font>
          <sz val="12"/>
          <color theme="1"/>
          <name val="Calibri"/>
          <family val="2"/>
          <charset val="238"/>
          <scheme val="minor"/>
        </font>
      </dxf>
    </rfmt>
  </rrc>
  <rrc rId="2993" sId="1" ref="A40:XFD40" action="deleteRow">
    <undo index="65535" exp="area" ref3D="1" dr="$H$1:$N$1048576" dn="Z_65B035E3_87FA_46C5_996E_864F2C8D0EBC_.wvu.Cols" sId="1"/>
    <rfmt sheetId="1" xfDxf="1" sqref="A40:XFD40" start="0" length="0"/>
    <rfmt sheetId="1" sqref="A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4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H40"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4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40">
        <f>SUM(S38:S39)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40">
        <f>SUM(T38:T39)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40">
        <f>SUM(U38:U39)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40">
        <f>SUM(V38:V39)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40">
        <f>SUM(W38:W39)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40">
        <f>SUM(X38:X39)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40">
        <f>SUM(Y38:Y39)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40">
        <f>SUM(Z38:Z39)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40">
        <f>SUM(AA38:AA39)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40">
        <f>SUM(AB38:AB39)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40">
        <f>SUM(AC38:AC39)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40">
        <f>SUM(AD38:AD39)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40">
        <f>SUM(AE38:AE39)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40">
        <f>SUM(AF38:AF39)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40">
        <f>SUM(AG38:AG39)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40"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I40">
        <f>SUM(AI38:AI39)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40">
        <f>SUM(AJ38:AJ39)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40">
        <f>SUM(AK38:AK39)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40" start="0" length="0">
      <dxf>
        <font>
          <sz val="12"/>
          <color theme="1"/>
          <name val="Calibri"/>
          <family val="2"/>
          <charset val="238"/>
          <scheme val="minor"/>
        </font>
      </dxf>
    </rfmt>
  </rrc>
  <rrc rId="2994" sId="1" ref="A40:XFD40" action="deleteRow">
    <undo index="65535" exp="area" ref3D="1" dr="$H$1:$N$1048576" dn="Z_65B035E3_87FA_46C5_996E_864F2C8D0EBC_.wvu.Cols" sId="1"/>
    <rfmt sheetId="1" xfDxf="1" sqref="A40:XFD40" start="0" length="0"/>
    <rfmt sheetId="1" sqref="A4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40" t="inlineStr">
        <is>
          <t>COVASNA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4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4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4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40"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4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dxf="1">
      <nc r="AH40"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0" start="0" length="0">
      <dxf>
        <font>
          <sz val="12"/>
          <color theme="1"/>
          <name val="Calibri"/>
          <family val="2"/>
          <charset val="238"/>
          <scheme val="minor"/>
        </font>
      </dxf>
    </rfmt>
  </rrc>
  <rrc rId="2995" sId="1" ref="A40:XFD40" action="deleteRow">
    <undo index="65535" exp="area" dr="AK40:AK42" r="AK43" sId="1"/>
    <undo index="65535" exp="area" dr="AJ40:AJ42" r="AJ43" sId="1"/>
    <undo index="65535" exp="area" dr="AI40:AI42" r="AI43" sId="1"/>
    <undo index="65535" exp="area" dr="AG40:AG42" r="AG43" sId="1"/>
    <undo index="65535" exp="area" dr="AF40:AF42" r="AF43" sId="1"/>
    <undo index="65535" exp="area" dr="AE40:AE42" r="AE43" sId="1"/>
    <undo index="65535" exp="area" dr="AD40:AD42" r="AD43" sId="1"/>
    <undo index="65535" exp="area" dr="AC40:AC42" r="AC43" sId="1"/>
    <undo index="65535" exp="area" dr="AB40:AB42" r="AB43" sId="1"/>
    <undo index="65535" exp="area" dr="AA40:AA42" r="AA43" sId="1"/>
    <undo index="65535" exp="area" dr="Z40:Z42" r="Z43" sId="1"/>
    <undo index="65535" exp="area" dr="Y40:Y42" r="Y43" sId="1"/>
    <undo index="65535" exp="area" dr="X40:X42" r="X43" sId="1"/>
    <undo index="65535" exp="area" dr="W40:W42" r="W43" sId="1"/>
    <undo index="65535" exp="area" dr="V40:V42" r="V43" sId="1"/>
    <undo index="65535" exp="area" dr="U40:U42" r="U43" sId="1"/>
    <undo index="65535" exp="area" dr="T40:T42" r="T43" sId="1"/>
    <undo index="65535" exp="area" dr="S40:S42" r="S43" sId="1"/>
    <undo index="65535" exp="area" ref3D="1" dr="$H$1:$N$1048576" dn="Z_65B035E3_87FA_46C5_996E_864F2C8D0EBC_.wvu.Cols" sId="1"/>
    <rfmt sheetId="1" xfDxf="1" sqref="A40:XFD40" start="0" length="0"/>
    <rcc rId="0" sId="1" dxf="1">
      <nc r="A40">
        <v>1</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4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0">
        <f>T40+U40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0">
        <f>W40+X40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0">
        <f>AC40+AD40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0">
        <f>S40+V40+Y40+AB40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0">
        <f>AE40+AF40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40"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0" start="0" length="0">
      <dxf>
        <font>
          <sz val="12"/>
          <color theme="1"/>
          <name val="Calibri"/>
          <family val="2"/>
          <charset val="238"/>
          <scheme val="minor"/>
        </font>
      </dxf>
    </rfmt>
  </rrc>
  <rrc rId="2996" sId="1" ref="A40:XFD40" action="deleteRow">
    <undo index="65535" exp="area" dr="AK40:AK41" r="AK42" sId="1"/>
    <undo index="65535" exp="area" dr="AJ40:AJ41" r="AJ42" sId="1"/>
    <undo index="65535" exp="area" dr="AI40:AI41" r="AI42" sId="1"/>
    <undo index="65535" exp="area" dr="AG40:AG41" r="AG42" sId="1"/>
    <undo index="65535" exp="area" dr="AF40:AF41" r="AF42" sId="1"/>
    <undo index="65535" exp="area" dr="AE40:AE41" r="AE42" sId="1"/>
    <undo index="65535" exp="area" dr="AD40:AD41" r="AD42" sId="1"/>
    <undo index="65535" exp="area" dr="AC40:AC41" r="AC42" sId="1"/>
    <undo index="65535" exp="area" dr="AB40:AB41" r="AB42" sId="1"/>
    <undo index="65535" exp="area" dr="AA40:AA41" r="AA42" sId="1"/>
    <undo index="65535" exp="area" dr="Z40:Z41" r="Z42" sId="1"/>
    <undo index="65535" exp="area" dr="Y40:Y41" r="Y42" sId="1"/>
    <undo index="65535" exp="area" dr="X40:X41" r="X42" sId="1"/>
    <undo index="65535" exp="area" dr="W40:W41" r="W42" sId="1"/>
    <undo index="65535" exp="area" dr="V40:V41" r="V42" sId="1"/>
    <undo index="65535" exp="area" dr="U40:U41" r="U42" sId="1"/>
    <undo index="65535" exp="area" dr="T40:T41" r="T42" sId="1"/>
    <undo index="65535" exp="area" dr="S40:S41" r="S42" sId="1"/>
    <undo index="65535" exp="area" ref3D="1" dr="$H$1:$N$1048576" dn="Z_65B035E3_87FA_46C5_996E_864F2C8D0EBC_.wvu.Cols" sId="1"/>
    <rfmt sheetId="1" xfDxf="1" sqref="A40:XFD40" start="0" length="0"/>
    <rcc rId="0" sId="1" dxf="1">
      <nc r="A40">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4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0">
        <f>T40+U40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0">
        <f>W40+X40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0">
        <f>AC40+AD40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0">
        <f>S40+V40+Y40+AB40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0">
        <f>AE40+AF40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40"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0" start="0" length="0">
      <dxf>
        <font>
          <sz val="12"/>
          <color theme="1"/>
          <name val="Calibri"/>
          <family val="2"/>
          <charset val="238"/>
          <scheme val="minor"/>
        </font>
      </dxf>
    </rfmt>
  </rrc>
  <rrc rId="2997" sId="1" ref="A40:XFD40" action="deleteRow">
    <undo index="65535" exp="area" dr="AK40" r="AK41" sId="1"/>
    <undo index="65535" exp="area" dr="AJ40" r="AJ41" sId="1"/>
    <undo index="65535" exp="area" dr="AI40" r="AI41" sId="1"/>
    <undo index="65535" exp="area" dr="AG40" r="AG41" sId="1"/>
    <undo index="65535" exp="area" dr="AF40" r="AF41" sId="1"/>
    <undo index="65535" exp="area" dr="AE40" r="AE41" sId="1"/>
    <undo index="65535" exp="area" dr="AD40" r="AD41" sId="1"/>
    <undo index="65535" exp="area" dr="AC40" r="AC41" sId="1"/>
    <undo index="65535" exp="area" dr="AB40" r="AB41" sId="1"/>
    <undo index="65535" exp="area" dr="AA40" r="AA41" sId="1"/>
    <undo index="65535" exp="area" dr="Z40" r="Z41" sId="1"/>
    <undo index="65535" exp="area" dr="Y40" r="Y41" sId="1"/>
    <undo index="65535" exp="area" dr="X40" r="X41" sId="1"/>
    <undo index="65535" exp="area" dr="W40" r="W41" sId="1"/>
    <undo index="65535" exp="area" dr="V40" r="V41" sId="1"/>
    <undo index="65535" exp="area" dr="U40" r="U41" sId="1"/>
    <undo index="65535" exp="area" dr="T40" r="T41" sId="1"/>
    <undo index="65535" exp="area" dr="S40" r="S41" sId="1"/>
    <undo index="65535" exp="area" ref3D="1" dr="$H$1:$N$1048576" dn="Z_65B035E3_87FA_46C5_996E_864F2C8D0EBC_.wvu.Cols" sId="1"/>
    <rfmt sheetId="1" xfDxf="1" sqref="A40:XFD40" start="0" length="0"/>
    <rfmt sheetId="1" sqref="A4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0">
        <f>T40+U40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0">
        <f>W40+X40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0">
        <f>AC40+AD40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0">
        <f>S40+V40+Y40+AB40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0">
        <f>AE40+AF40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40"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0" start="0" length="0">
      <dxf>
        <font>
          <sz val="12"/>
          <color theme="1"/>
          <name val="Calibri"/>
          <family val="2"/>
          <charset val="238"/>
          <scheme val="minor"/>
        </font>
      </dxf>
    </rfmt>
  </rrc>
  <rrc rId="2998" sId="1" ref="A40:XFD40" action="deleteRow">
    <undo index="65535" exp="area" ref3D="1" dr="$H$1:$N$1048576" dn="Z_65B035E3_87FA_46C5_996E_864F2C8D0EBC_.wvu.Cols" sId="1"/>
    <rfmt sheetId="1" xfDxf="1" sqref="A40:XFD40" start="0" length="0"/>
    <rfmt sheetId="1" sqref="A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4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40" t="inlineStr">
        <is>
          <t>TOTAL COVASNA</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40"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4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40"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I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40" start="0" length="0">
      <dxf>
        <font>
          <sz val="12"/>
          <color theme="1"/>
          <name val="Calibri"/>
          <family val="2"/>
          <charset val="238"/>
          <scheme val="minor"/>
        </font>
      </dxf>
    </rfmt>
  </rrc>
  <rrc rId="2999" sId="1" ref="A40:XFD40" action="deleteRow">
    <undo index="65535" exp="area" ref3D="1" dr="$H$1:$N$1048576" dn="Z_65B035E3_87FA_46C5_996E_864F2C8D0EBC_.wvu.Cols" sId="1"/>
    <rfmt sheetId="1" xfDxf="1" sqref="A40:XFD40" start="0" length="0"/>
    <rfmt sheetId="1" sqref="A4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40" t="inlineStr">
        <is>
          <t>DÂMBOVIȚA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4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0">
        <f>W40+X40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0">
        <f>AC40+AD40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40"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4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dxf="1">
      <nc r="AH40"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0" start="0" length="0">
      <dxf>
        <font>
          <sz val="12"/>
          <color theme="1"/>
          <name val="Calibri"/>
          <family val="2"/>
          <charset val="238"/>
          <scheme val="minor"/>
        </font>
      </dxf>
    </rfmt>
  </rrc>
  <rrc rId="3000" sId="1" ref="A42:XFD42" action="deleteRow">
    <undo index="65535" exp="area" dr="AK40:AK42" r="AK43" sId="1"/>
    <undo index="65535" exp="area" dr="AJ40:AJ42" r="AJ43" sId="1"/>
    <undo index="65535" exp="area" dr="AI40:AI42" r="AI43" sId="1"/>
    <undo index="65535" exp="area" dr="AG40:AG42" r="AG43" sId="1"/>
    <undo index="65535" exp="area" dr="AF40:AF42" r="AF43" sId="1"/>
    <undo index="65535" exp="area" dr="AE40:AE42" r="AE43" sId="1"/>
    <undo index="65535" exp="area" dr="AD40:AD42" r="AD43" sId="1"/>
    <undo index="65535" exp="area" dr="AC40:AC42" r="AC43" sId="1"/>
    <undo index="65535" exp="area" dr="AB40:AB42" r="AB43" sId="1"/>
    <undo index="65535" exp="area" dr="AA40:AA42" r="AA43" sId="1"/>
    <undo index="65535" exp="area" dr="Z40:Z42" r="Z43" sId="1"/>
    <undo index="65535" exp="area" dr="Y40:Y42" r="Y43" sId="1"/>
    <undo index="65535" exp="area" dr="X40:X42" r="X43" sId="1"/>
    <undo index="65535" exp="area" dr="W40:W42" r="W43" sId="1"/>
    <undo index="65535" exp="area" dr="V40:V42" r="V43" sId="1"/>
    <undo index="65535" exp="area" dr="U40:U42" r="U43" sId="1"/>
    <undo index="65535" exp="area" dr="T40:T42" r="T43" sId="1"/>
    <undo index="65535" exp="area" dr="S40:S42" r="S43" sId="1"/>
    <undo index="65535" exp="area" ref3D="1" dr="$H$1:$N$1048576" dn="Z_65B035E3_87FA_46C5_996E_864F2C8D0EBC_.wvu.Cols" sId="1"/>
    <rfmt sheetId="1" xfDxf="1" sqref="A42:XFD42" start="0" length="0"/>
    <rfmt sheetId="1" sqref="A42"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2">
        <f>T42+U42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2">
        <f>W42+X42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42">
        <f>Z42+AA42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4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2">
        <f>AC42+AD42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2">
        <f>S42+V42+Y42+AB42</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2">
        <f>AE42+AF42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42"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2" start="0" length="0">
      <dxf>
        <font>
          <sz val="12"/>
          <color theme="1"/>
          <name val="Calibri"/>
          <family val="2"/>
          <charset val="238"/>
          <scheme val="minor"/>
        </font>
      </dxf>
    </rfmt>
  </rrc>
  <rrc rId="3001" sId="1" ref="A42:XFD42" action="deleteRow">
    <undo index="65535" exp="area" ref3D="1" dr="$H$1:$N$1048576" dn="Z_65B035E3_87FA_46C5_996E_864F2C8D0EBC_.wvu.Cols" sId="1"/>
    <rfmt sheetId="1" xfDxf="1" sqref="A42:XFD42" start="0" length="0"/>
    <rfmt sheetId="1" sqref="A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4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42" t="inlineStr">
        <is>
          <t>TOTAL DÂMBOVIȚA</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42"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4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42">
        <f>SUM(S40:S41)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42">
        <f>SUM(T40:T41)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42">
        <f>SUM(U40:U41)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42">
        <f>SUM(V40:V41)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42">
        <f>SUM(W40:W41)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42">
        <f>SUM(X40:X41)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42">
        <f>SUM(Y40:Y41)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42">
        <f>SUM(Z40:Z41)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42">
        <f>SUM(AA40:AA41)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42">
        <f>SUM(AB40:AB41)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42">
        <f>SUM(AC40:AC41)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42">
        <f>SUM(AD40:AD41)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42">
        <f>SUM(AE40:AE41)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42">
        <f>SUM(AF40:AF41)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42">
        <f>SUM(AG40:AG41)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42"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I42">
        <f>SUM(AI40:AI41)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42">
        <f>SUM(AJ40:AJ41)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42">
        <f>SUM(AK40:AK41)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42" start="0" length="0">
      <dxf>
        <font>
          <sz val="12"/>
          <color theme="1"/>
          <name val="Calibri"/>
          <family val="2"/>
          <charset val="238"/>
          <scheme val="minor"/>
        </font>
      </dxf>
    </rfmt>
  </rrc>
  <rrc rId="3002" sId="1" ref="A42:XFD42" action="deleteRow">
    <undo index="65535" exp="area" ref3D="1" dr="$H$1:$N$1048576" dn="Z_65B035E3_87FA_46C5_996E_864F2C8D0EBC_.wvu.Cols" sId="1"/>
    <rfmt sheetId="1" xfDxf="1" sqref="A42:XFD42" start="0" length="0"/>
    <rfmt sheetId="1" sqref="A42"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42" t="inlineStr">
        <is>
          <t>DOLJ</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4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4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rder>
      </dxf>
    </rfmt>
    <rfmt sheetId="1" sqref="AA4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42"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42"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42"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dxf="1">
      <nc r="AH42"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2" start="0" length="0">
      <dxf>
        <font>
          <sz val="12"/>
          <color theme="1"/>
          <name val="Calibri"/>
          <family val="2"/>
          <charset val="238"/>
          <scheme val="minor"/>
        </font>
      </dxf>
    </rfmt>
  </rrc>
  <rrc rId="3003" sId="1" ref="A45:XFD45" action="deleteRow">
    <undo index="65535" exp="area" ref3D="1" dr="$H$1:$N$1048576" dn="Z_65B035E3_87FA_46C5_996E_864F2C8D0EBC_.wvu.Cols" sId="1"/>
    <rfmt sheetId="1" xfDxf="1" sqref="A45:XFD45" start="0" length="0"/>
    <rfmt sheetId="1" sqref="A4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5" start="0" length="0">
      <dxf>
        <font>
          <sz val="12"/>
          <color auto="1"/>
          <name val="Calibri"/>
          <family val="2"/>
          <charset val="238"/>
          <scheme val="minor"/>
        </font>
        <fill>
          <patternFill patternType="solid">
            <bgColor theme="0"/>
          </patternFill>
        </fill>
        <alignment horizontal="left" vertical="center" wrapText="1"/>
        <border outline="0">
          <left style="thin">
            <color indexed="64"/>
          </left>
          <right style="thin">
            <color indexed="64"/>
          </right>
          <top style="thin">
            <color indexed="64"/>
          </top>
          <bottom style="thin">
            <color indexed="64"/>
          </bottom>
        </border>
      </dxf>
    </rfmt>
    <rfmt sheetId="1" sqref="F45"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5" start="0" length="0">
      <dxf>
        <font>
          <sz val="11"/>
          <color theme="1"/>
          <name val="Calibri"/>
          <family val="2"/>
          <charset val="238"/>
          <scheme val="minor"/>
        </font>
        <alignment vertical="center" wrapText="1"/>
      </dxf>
    </rfmt>
    <rfmt sheetId="1" sqref="H45"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K4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45" start="0" length="0">
      <dxf>
        <font>
          <b/>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45"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qref="N45"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O45"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P45"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Q45" start="0" length="0">
      <dxf>
        <font>
          <sz val="12"/>
          <color theme="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R45"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1" sqref="S45"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T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4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Y4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Z4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45"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45"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45"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dxf="1">
      <nc r="AH45"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45" start="0" length="0">
      <dxf>
        <font>
          <sz val="12"/>
          <color theme="1"/>
          <name val="Calibri"/>
          <family val="2"/>
          <charset val="238"/>
          <scheme val="minor"/>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4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4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45" start="0" length="0">
      <dxf>
        <font>
          <sz val="12"/>
          <color theme="1"/>
          <name val="Calibri"/>
          <family val="2"/>
          <charset val="238"/>
          <scheme val="minor"/>
        </font>
      </dxf>
    </rfmt>
  </rrc>
  <rrc rId="3004" sId="1" ref="A45:XFD45" action="deleteRow">
    <undo index="65535" exp="area" dr="AK42:AK45" r="AK46" sId="1"/>
    <undo index="65535" exp="area" dr="AJ42:AJ45" r="AJ46" sId="1"/>
    <undo index="65535" exp="area" dr="AI42:AI45" r="AI46" sId="1"/>
    <undo index="65535" exp="area" dr="AG42:AG45" r="AG46" sId="1"/>
    <undo index="65535" exp="area" dr="AF42:AF45" r="AF46" sId="1"/>
    <undo index="65535" exp="area" dr="AE42:AE45" r="AE46" sId="1"/>
    <undo index="65535" exp="area" dr="AD42:AD45" r="AD46" sId="1"/>
    <undo index="65535" exp="area" dr="AC42:AC45" r="AC46" sId="1"/>
    <undo index="65535" exp="area" dr="AB42:AB45" r="AB46" sId="1"/>
    <undo index="65535" exp="area" dr="AA42:AA45" r="AA46" sId="1"/>
    <undo index="65535" exp="area" dr="Z42:Z45" r="Z46" sId="1"/>
    <undo index="65535" exp="area" dr="Y42:Y45" r="Y46" sId="1"/>
    <undo index="65535" exp="area" dr="X42:X45" r="X46" sId="1"/>
    <undo index="65535" exp="area" dr="W42:W45" r="W46" sId="1"/>
    <undo index="65535" exp="area" dr="V42:V45" r="V46" sId="1"/>
    <undo index="65535" exp="area" dr="U42:U45" r="U46" sId="1"/>
    <undo index="65535" exp="area" dr="T42:T45" r="T46" sId="1"/>
    <undo index="65535" exp="area" dr="S42:S45" r="S46" sId="1"/>
    <undo index="65535" exp="area" ref3D="1" dr="$H$1:$N$1048576" dn="Z_65B035E3_87FA_46C5_996E_864F2C8D0EBC_.wvu.Cols" sId="1"/>
    <rfmt sheetId="1" xfDxf="1" sqref="A45:XFD45" start="0" length="0"/>
    <rfmt sheetId="1" sqref="A4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5">
        <f>T45+U45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5">
        <f>W45+X45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45">
        <f>Z45+AA45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4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5">
        <f>AC45+AD45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5">
        <f>S45+V45+Y45+AB45</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5">
        <f>AE45+AF45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45"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5" start="0" length="0">
      <dxf>
        <font>
          <sz val="12"/>
          <color theme="1"/>
          <name val="Calibri"/>
          <family val="2"/>
          <charset val="238"/>
          <scheme val="minor"/>
        </font>
      </dxf>
    </rfmt>
  </rrc>
  <rrc rId="3005" sId="1" ref="A45:XFD45" action="deleteRow">
    <undo index="65535" exp="area" ref3D="1" dr="$H$1:$N$1048576" dn="Z_65B035E3_87FA_46C5_996E_864F2C8D0EBC_.wvu.Cols" sId="1"/>
    <rfmt sheetId="1" xfDxf="1" sqref="A45:XFD45" start="0" length="0"/>
    <rfmt sheetId="1" sqref="A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4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45" t="inlineStr">
        <is>
          <t>TOTAL DOLJ</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45"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4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45">
        <f>SUM(S42:S44)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45">
        <f>SUM(T42:T44)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45">
        <f>SUM(U42:U44)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45">
        <f>SUM(V42:V44)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45">
        <f>SUM(W42:W44)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45">
        <f>SUM(X42:X44)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45">
        <f>SUM(Y42:Y44)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45">
        <f>SUM(Z42:Z44)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45">
        <f>SUM(AA42:AA44)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45">
        <f>SUM(AB42:AB44)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45">
        <f>SUM(AC42:AC44)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45">
        <f>SUM(AD42:AD44)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45">
        <f>SUM(AE42:AE44)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45">
        <f>SUM(AF42:AF44)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45">
        <f>SUM(AG42:AG44)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45"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I45">
        <f>SUM(AI42:AI44)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45">
        <f>SUM(AJ42:AJ44)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45">
        <f>SUM(AK42:AK44)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45" start="0" length="0">
      <dxf>
        <font>
          <sz val="12"/>
          <color theme="1"/>
          <name val="Calibri"/>
          <family val="2"/>
          <charset val="238"/>
          <scheme val="minor"/>
        </font>
      </dxf>
    </rfmt>
  </rrc>
  <rrc rId="3006" sId="1" ref="A45:XFD45" action="deleteRow">
    <undo index="65535" exp="area" ref3D="1" dr="$H$1:$N$1048576" dn="Z_65B035E3_87FA_46C5_996E_864F2C8D0EBC_.wvu.Cols" sId="1"/>
    <rfmt sheetId="1" xfDxf="1" sqref="A45:XFD45" start="0" length="0"/>
    <rfmt sheetId="1" sqref="A4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45" t="inlineStr">
        <is>
          <t>GALAȚI</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4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4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45"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45"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45"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dxf="1">
      <nc r="AH45"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5" start="0" length="0">
      <dxf>
        <font>
          <sz val="12"/>
          <color theme="1"/>
          <name val="Calibri"/>
          <family val="2"/>
          <charset val="238"/>
          <scheme val="minor"/>
        </font>
      </dxf>
    </rfmt>
  </rrc>
  <rrc rId="3007" sId="1" ref="A46:XFD46" action="deleteRow">
    <undo index="65535" exp="area" ref3D="1" dr="$H$1:$N$1048576" dn="Z_65B035E3_87FA_46C5_996E_864F2C8D0EBC_.wvu.Cols" sId="1"/>
    <rfmt sheetId="1" xfDxf="1" sqref="A46:XFD46" start="0" length="0"/>
    <rfmt sheetId="1" sqref="A4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6">
        <f>T46+U46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6">
        <f>W46+X46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6">
        <f>AC46+AD46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6">
        <f>S46+V46+Y46+AB46</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6">
        <f>AE46+AF46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46"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6" start="0" length="0">
      <dxf>
        <font>
          <sz val="12"/>
          <color theme="1"/>
          <name val="Calibri"/>
          <family val="2"/>
          <charset val="238"/>
          <scheme val="minor"/>
        </font>
      </dxf>
    </rfmt>
  </rrc>
  <rrc rId="3008" sId="1" ref="A46:XFD46" action="deleteRow">
    <undo index="65535" exp="area" dr="AK45:AK46" r="AK47" sId="1"/>
    <undo index="65535" exp="area" dr="AJ45:AJ46" r="AJ47" sId="1"/>
    <undo index="65535" exp="area" dr="AI45:AI46" r="AI47" sId="1"/>
    <undo index="65535" exp="area" dr="AG45:AG46" r="AG47" sId="1"/>
    <undo index="65535" exp="area" dr="AF45:AF46" r="AF47" sId="1"/>
    <undo index="65535" exp="area" dr="AE45:AE46" r="AE47" sId="1"/>
    <undo index="65535" exp="area" dr="AD45:AD46" r="AD47" sId="1"/>
    <undo index="65535" exp="area" dr="AC45:AC46" r="AC47" sId="1"/>
    <undo index="65535" exp="area" dr="AB45:AB46" r="AB47" sId="1"/>
    <undo index="65535" exp="area" dr="AA45:AA46" r="AA47" sId="1"/>
    <undo index="65535" exp="area" dr="Z45:Z46" r="Z47" sId="1"/>
    <undo index="65535" exp="area" dr="Y45:Y46" r="Y47" sId="1"/>
    <undo index="65535" exp="area" dr="X45:X46" r="X47" sId="1"/>
    <undo index="65535" exp="area" dr="W45:W46" r="W47" sId="1"/>
    <undo index="65535" exp="area" dr="V45:V46" r="V47" sId="1"/>
    <undo index="65535" exp="area" dr="U45:U46" r="U47" sId="1"/>
    <undo index="65535" exp="area" dr="T45:T46" r="T47" sId="1"/>
    <undo index="65535" exp="area" dr="S45:S46" r="S47" sId="1"/>
    <undo index="65535" exp="area" ref3D="1" dr="$H$1:$N$1048576" dn="Z_65B035E3_87FA_46C5_996E_864F2C8D0EBC_.wvu.Cols" sId="1"/>
    <rfmt sheetId="1" xfDxf="1" sqref="A46:XFD46" start="0" length="0"/>
    <rfmt sheetId="1" sqref="A4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6">
        <f>T46+U46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6">
        <f>W46+X46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6">
        <f>AC46+AD46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6">
        <f>S46+V46+Y46+AB46</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6">
        <f>AE46+AF46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46"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6" start="0" length="0">
      <dxf>
        <font>
          <sz val="12"/>
          <color theme="1"/>
          <name val="Calibri"/>
          <family val="2"/>
          <charset val="238"/>
          <scheme val="minor"/>
        </font>
      </dxf>
    </rfmt>
  </rrc>
  <rrc rId="3009" sId="1" ref="A46:XFD46" action="deleteRow">
    <undo index="65535" exp="area" ref3D="1" dr="$H$1:$N$1048576" dn="Z_65B035E3_87FA_46C5_996E_864F2C8D0EBC_.wvu.Cols" sId="1"/>
    <rfmt sheetId="1" xfDxf="1" sqref="A46:XFD46" start="0" length="0"/>
    <rfmt sheetId="1" sqref="A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4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46" t="inlineStr">
        <is>
          <t>TOTAL GALAȚI</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46"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4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46">
        <f>SUM(S45:S45)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46">
        <f>SUM(T45:T45)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46">
        <f>SUM(U45:U45)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46">
        <f>SUM(V45:V45)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46">
        <f>SUM(W45:W45)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46">
        <f>SUM(X45:X45)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46">
        <f>SUM(Y45:Y45)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46">
        <f>SUM(Z45:Z45)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46">
        <f>SUM(AA45:AA45)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46">
        <f>SUM(AB45:AB45)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46">
        <f>SUM(AC45:AC45)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46">
        <f>SUM(AD45:AD45)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46">
        <f>SUM(AE45:AE45)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46">
        <f>SUM(AF45:AF45)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46">
        <f>SUM(AG45:AG45)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46"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I46">
        <f>SUM(AI45:AI45)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46">
        <f>SUM(AJ45:AJ45)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46">
        <f>SUM(AK45:AK45)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46" start="0" length="0">
      <dxf>
        <font>
          <sz val="12"/>
          <color theme="1"/>
          <name val="Calibri"/>
          <family val="2"/>
          <charset val="238"/>
          <scheme val="minor"/>
        </font>
      </dxf>
    </rfmt>
  </rrc>
  <rrc rId="3010" sId="1" ref="A46:XFD46" action="deleteRow">
    <undo index="65535" exp="area" ref3D="1" dr="$H$1:$N$1048576" dn="Z_65B035E3_87FA_46C5_996E_864F2C8D0EBC_.wvu.Cols" sId="1"/>
    <rfmt sheetId="1" xfDxf="1" sqref="A46:XFD46" start="0" length="0"/>
    <rfmt sheetId="1" sqref="A4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46" t="inlineStr">
        <is>
          <t>GIURGIU</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4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46"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46"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6">
        <f>S46+V46+Y46+AB46</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6">
        <f>AE46+AF46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46"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6" start="0" length="0">
      <dxf>
        <font>
          <sz val="12"/>
          <color theme="1"/>
          <name val="Calibri"/>
          <family val="2"/>
          <charset val="238"/>
          <scheme val="minor"/>
        </font>
      </dxf>
    </rfmt>
  </rrc>
  <rrc rId="3011" sId="1" ref="A48:XFD48" action="deleteRow">
    <undo index="65535" exp="area" dr="AK46:AK48" r="AK49" sId="1"/>
    <undo index="65535" exp="area" dr="AJ46:AJ48" r="AJ49" sId="1"/>
    <undo index="65535" exp="area" dr="AI46:AI48" r="AI49" sId="1"/>
    <undo index="65535" exp="area" dr="AG46:AG48" r="AG49" sId="1"/>
    <undo index="65535" exp="area" dr="AF46:AF48" r="AF49" sId="1"/>
    <undo index="65535" exp="area" dr="AE46:AE48" r="AE49" sId="1"/>
    <undo index="65535" exp="area" dr="AD46:AD48" r="AD49" sId="1"/>
    <undo index="65535" exp="area" dr="AC46:AC48" r="AC49" sId="1"/>
    <undo index="65535" exp="area" dr="AB46:AB48" r="AB49" sId="1"/>
    <undo index="65535" exp="area" dr="AA46:AA48" r="AA49" sId="1"/>
    <undo index="65535" exp="area" dr="Z46:Z48" r="Z49" sId="1"/>
    <undo index="65535" exp="area" dr="Y46:Y48" r="Y49" sId="1"/>
    <undo index="65535" exp="area" dr="X46:X48" r="X49" sId="1"/>
    <undo index="65535" exp="area" dr="W46:W48" r="W49" sId="1"/>
    <undo index="65535" exp="area" dr="V46:V48" r="V49" sId="1"/>
    <undo index="65535" exp="area" dr="U46:U48" r="U49" sId="1"/>
    <undo index="65535" exp="area" dr="T46:T48" r="T49" sId="1"/>
    <undo index="65535" exp="area" dr="S46:S48" r="S49" sId="1"/>
    <undo index="65535" exp="area" ref3D="1" dr="$H$1:$N$1048576" dn="Z_65B035E3_87FA_46C5_996E_864F2C8D0EBC_.wvu.Cols" sId="1"/>
    <rfmt sheetId="1" xfDxf="1" sqref="A48:XFD48" start="0" length="0"/>
    <rfmt sheetId="1" sqref="A48"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4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8">
        <f>T48+U48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4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8">
        <f>W48+X48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48">
        <f>Z48+AA48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4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8">
        <f>AC48+AD48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8">
        <f>S48+V48+Y48+AB48</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8">
        <f>AE48+AF48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48"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4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8" start="0" length="0">
      <dxf>
        <font>
          <sz val="12"/>
          <color theme="1"/>
          <name val="Calibri"/>
          <family val="2"/>
          <charset val="238"/>
          <scheme val="minor"/>
        </font>
      </dxf>
    </rfmt>
  </rrc>
  <rrc rId="3012" sId="1" ref="A48:XFD48" action="deleteRow">
    <undo index="65535" exp="area" ref3D="1" dr="$H$1:$N$1048576" dn="Z_65B035E3_87FA_46C5_996E_864F2C8D0EBC_.wvu.Cols" sId="1"/>
    <rfmt sheetId="1" xfDxf="1" sqref="A48:XFD48" start="0" length="0"/>
    <rfmt sheetId="1" sqref="A4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4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4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48" t="inlineStr">
        <is>
          <t>TOTAL GIURGIU</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48"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4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4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4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4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4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4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4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4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4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48">
        <f>SUM(S46:S47)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48">
        <f>SUM(T46:T47)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48">
        <f>SUM(U46:U47)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48">
        <f>SUM(V46:V47)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48">
        <f>SUM(W46:W47)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48">
        <f>SUM(X46:X47)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48">
        <f>SUM(Y46:Y47)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48">
        <f>SUM(Z46:Z47)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48">
        <f>SUM(AA46:AA47)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48">
        <f>SUM(AB46:AB47)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48">
        <f>SUM(AC46:AC47)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48">
        <f>SUM(AD46:AD47)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48">
        <f>SUM(AE46:AE47)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48">
        <f>SUM(AF46:AF47)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48">
        <f>SUM(AG46:AG47)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48"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I48">
        <f>SUM(AI46:AI47)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48">
        <f>SUM(AJ46:AJ47)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48">
        <f>SUM(AK46:AK47)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48" start="0" length="0">
      <dxf>
        <font>
          <sz val="12"/>
          <color theme="1"/>
          <name val="Calibri"/>
          <family val="2"/>
          <charset val="238"/>
          <scheme val="minor"/>
        </font>
      </dxf>
    </rfmt>
  </rrc>
  <rrc rId="3013" sId="1" ref="A48:XFD48" action="deleteRow">
    <undo index="65535" exp="area" ref3D="1" dr="$H$1:$N$1048576" dn="Z_65B035E3_87FA_46C5_996E_864F2C8D0EBC_.wvu.Cols" sId="1"/>
    <rfmt sheetId="1" xfDxf="1" sqref="A48:XFD48" start="0" length="0"/>
    <rfmt sheetId="1" sqref="A48"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4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48" t="inlineStr">
        <is>
          <t>GORJ</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4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4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4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4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48"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4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48"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4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48"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dxf="1">
      <nc r="AH48"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4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8" start="0" length="0">
      <dxf>
        <font>
          <sz val="12"/>
          <color theme="1"/>
          <name val="Calibri"/>
          <family val="2"/>
          <charset val="238"/>
          <scheme val="minor"/>
        </font>
      </dxf>
    </rfmt>
  </rrc>
  <rrc rId="3014" sId="1" ref="A52:XFD52" action="deleteRow">
    <undo index="65535" exp="area" ref3D="1" dr="$H$1:$N$1048576" dn="Z_65B035E3_87FA_46C5_996E_864F2C8D0EBC_.wvu.Cols" sId="1"/>
    <rfmt sheetId="1" xfDxf="1" sqref="A52:XFD52" start="0" length="0"/>
    <rfmt sheetId="1" sqref="A5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5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5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52" t="inlineStr">
        <is>
          <t>TOTAL GORJ</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52"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5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5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5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5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5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5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5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5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5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52">
        <f>SUM(S48:S51)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52">
        <f>SUM(T48:T51)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52">
        <f>SUM(U48:U51)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52">
        <f>SUM(V48:V51)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52">
        <f>SUM(W48:W51)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52">
        <f>SUM(X48:X51)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52">
        <f>SUM(Y48:Y51)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52">
        <f>SUM(Z48:Z51)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52">
        <f>SUM(AA48:AA51)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52">
        <f>SUM(AB48:AB51)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52">
        <f>SUM(AC48:AC51)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52">
        <f>SUM(AD48:AD51)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52">
        <f>SUM(AE48:AE51)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52">
        <f>SUM(AF48:AF51)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52">
        <f>SUM(AG48:AG51)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52"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I52">
        <f>SUM(AI48:AI51)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52">
        <f>SUM(AJ48:AJ51)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52">
        <f>SUM(AK48:AK51)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52" start="0" length="0">
      <dxf>
        <font>
          <sz val="12"/>
          <color theme="1"/>
          <name val="Calibri"/>
          <family val="2"/>
          <charset val="238"/>
          <scheme val="minor"/>
        </font>
      </dxf>
    </rfmt>
  </rrc>
  <rrc rId="3015" sId="1" ref="A52:XFD52" action="deleteRow">
    <undo index="65535" exp="area" ref3D="1" dr="$H$1:$N$1048576" dn="Z_65B035E3_87FA_46C5_996E_864F2C8D0EBC_.wvu.Cols" sId="1"/>
    <rfmt sheetId="1" xfDxf="1" sqref="A52:XFD52" start="0" length="0"/>
    <rfmt sheetId="1" sqref="A52"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5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5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5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5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52" t="inlineStr">
        <is>
          <t>HARGHITA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5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5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5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rder>
      </dxf>
    </rfmt>
    <rfmt sheetId="1" sqref="U5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5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5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5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5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5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52"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5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52"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5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52"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dxf="1">
      <nc r="AH52"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5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52" start="0" length="0">
      <dxf>
        <font>
          <sz val="12"/>
          <color theme="1"/>
          <name val="Calibri"/>
          <family val="2"/>
          <charset val="238"/>
          <scheme val="minor"/>
        </font>
      </dxf>
    </rfmt>
  </rrc>
  <rrc rId="3016" sId="1" ref="A54:XFD54" action="deleteRow">
    <undo index="65535" exp="area" ref3D="1" dr="$H$1:$N$1048576" dn="Z_65B035E3_87FA_46C5_996E_864F2C8D0EBC_.wvu.Cols" sId="1"/>
    <rfmt sheetId="1" xfDxf="1" sqref="A54:XFD54" start="0" length="0"/>
    <rcc rId="0" sId="1" dxf="1">
      <nc r="A54">
        <v>3</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5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5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5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T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5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Y5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Z5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5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54"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5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dxf="1">
      <nc r="AH54"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54" start="0" length="0">
      <dxf>
        <font>
          <sz val="12"/>
          <color theme="1"/>
          <name val="Calibri"/>
          <family val="2"/>
          <charset val="238"/>
          <scheme val="minor"/>
        </font>
      </dxf>
    </rfmt>
  </rrc>
  <rrc rId="3017" sId="1" ref="A54:XFD54" action="deleteRow">
    <undo index="65535" exp="area" ref3D="1" dr="$H$1:$N$1048576" dn="Z_65B035E3_87FA_46C5_996E_864F2C8D0EBC_.wvu.Cols" sId="1"/>
    <rfmt sheetId="1" xfDxf="1" sqref="A54:XFD54" start="0" length="0"/>
    <rcc rId="0" sId="1" dxf="1">
      <nc r="A54">
        <v>4</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5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5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5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T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5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Y5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Z5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5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54"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5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dxf="1">
      <nc r="AH54"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54" start="0" length="0">
      <dxf>
        <font>
          <sz val="12"/>
          <color theme="1"/>
          <name val="Calibri"/>
          <family val="2"/>
          <charset val="238"/>
          <scheme val="minor"/>
        </font>
      </dxf>
    </rfmt>
  </rrc>
  <rrc rId="3018" sId="1" ref="A54:XFD54" action="deleteRow">
    <undo index="65535" exp="area" dr="AK52:AK54" r="AK55" sId="1"/>
    <undo index="65535" exp="area" dr="AJ52:AJ54" r="AJ55" sId="1"/>
    <undo index="65535" exp="area" dr="AI52:AI54" r="AI55" sId="1"/>
    <undo index="65535" exp="area" dr="AG52:AG54" r="AG55" sId="1"/>
    <undo index="65535" exp="area" dr="AF52:AF54" r="AF55" sId="1"/>
    <undo index="65535" exp="area" dr="AE52:AE54" r="AE55" sId="1"/>
    <undo index="65535" exp="area" dr="AD52:AD54" r="AD55" sId="1"/>
    <undo index="65535" exp="area" dr="AC52:AC54" r="AC55" sId="1"/>
    <undo index="65535" exp="area" dr="AB52:AB54" r="AB55" sId="1"/>
    <undo index="65535" exp="area" dr="AA52:AA54" r="AA55" sId="1"/>
    <undo index="65535" exp="area" dr="Z52:Z54" r="Z55" sId="1"/>
    <undo index="65535" exp="area" dr="Y52:Y54" r="Y55" sId="1"/>
    <undo index="65535" exp="area" dr="X52:X54" r="X55" sId="1"/>
    <undo index="65535" exp="area" dr="W52:W54" r="W55" sId="1"/>
    <undo index="65535" exp="area" dr="V52:V54" r="V55" sId="1"/>
    <undo index="65535" exp="area" dr="U52:U54" r="U55" sId="1"/>
    <undo index="65535" exp="area" dr="T52:T54" r="T55" sId="1"/>
    <undo index="65535" exp="area" dr="S52:S54" r="S55" sId="1"/>
    <undo index="65535" exp="area" ref3D="1" dr="$H$1:$N$1048576" dn="Z_65B035E3_87FA_46C5_996E_864F2C8D0EBC_.wvu.Cols" sId="1"/>
    <rfmt sheetId="1" xfDxf="1" sqref="A54:XFD54" start="0" length="0"/>
    <rfmt sheetId="1" sqref="A5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5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54">
        <f>T54+U54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54">
        <f>W54+X54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54">
        <f>Z54+AA54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5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54">
        <f>AC54+AD54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54">
        <f>S54+V54+Y54+AB54</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54">
        <f>AE54+AF54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54"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54" start="0" length="0">
      <dxf>
        <font>
          <sz val="12"/>
          <color theme="1"/>
          <name val="Calibri"/>
          <family val="2"/>
          <charset val="238"/>
          <scheme val="minor"/>
        </font>
      </dxf>
    </rfmt>
  </rrc>
  <rrc rId="3019" sId="1" ref="A54:XFD54" action="deleteRow">
    <undo index="65535" exp="area" ref3D="1" dr="$H$1:$N$1048576" dn="Z_65B035E3_87FA_46C5_996E_864F2C8D0EBC_.wvu.Cols" sId="1"/>
    <rfmt sheetId="1" xfDxf="1" sqref="A54:XFD54" start="0" length="0"/>
    <rfmt sheetId="1" sqref="A5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5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54" t="inlineStr">
        <is>
          <t>TOTAL HARGHITA</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54"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5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5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5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5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5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5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5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5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54">
        <f>SUM(S52:S53)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54">
        <f>SUM(T52:T53)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54">
        <f>SUM(U52:U53)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54">
        <f>SUM(V52:V53)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54">
        <f>SUM(W52:W53)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54">
        <f>SUM(X52:X53)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54">
        <f>SUM(Y52:Y53)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54">
        <f>SUM(Z52:Z53)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54">
        <f>SUM(AA52:AA53)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54">
        <f>SUM(AB52:AB53)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54">
        <f>SUM(AC52:AC53)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54">
        <f>SUM(AD52:AD53)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54">
        <f>SUM(AE52:AE53)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54">
        <f>SUM(AF52:AF53)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54">
        <f>SUM(AG52:AG53)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54"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I54">
        <f>SUM(AI52:AI53)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54">
        <f>SUM(AJ52:AJ53)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54">
        <f>SUM(AK52:AK53)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54" start="0" length="0">
      <dxf>
        <font>
          <sz val="12"/>
          <color theme="1"/>
          <name val="Calibri"/>
          <family val="2"/>
          <charset val="238"/>
          <scheme val="minor"/>
        </font>
      </dxf>
    </rfmt>
  </rrc>
  <rrc rId="3020" sId="1" ref="A54:XFD54" action="deleteRow">
    <undo index="65535" exp="area" ref3D="1" dr="$H$1:$N$1048576" dn="Z_65B035E3_87FA_46C5_996E_864F2C8D0EBC_.wvu.Cols" sId="1"/>
    <rfmt sheetId="1" xfDxf="1" sqref="A54:XFD54" start="0" length="0"/>
    <rfmt sheetId="1" sqref="A5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5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54" t="inlineStr">
        <is>
          <t>HUNEDOARA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5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54">
        <f>W54+X54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5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5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5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54"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5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dxf="1">
      <nc r="AH54"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54" start="0" length="0">
      <dxf>
        <font>
          <sz val="12"/>
          <color theme="1"/>
          <name val="Calibri"/>
          <family val="2"/>
          <charset val="238"/>
          <scheme val="minor"/>
        </font>
      </dxf>
    </rfmt>
  </rrc>
  <rrc rId="3021" sId="1" ref="A57:XFD57" action="deleteRow">
    <undo index="65535" exp="area" ref3D="1" dr="$H$1:$N$1048576" dn="Z_65B035E3_87FA_46C5_996E_864F2C8D0EBC_.wvu.Cols" sId="1"/>
    <rfmt sheetId="1" xfDxf="1" sqref="A57:XFD57" start="0" length="0"/>
    <rfmt sheetId="1" sqref="A5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5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5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57" t="inlineStr">
        <is>
          <t>TOTAL HUNEDOARA</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57"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5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5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5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5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5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5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5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5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5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57">
        <f>SUM(S54:S56)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57">
        <f>SUM(T54:T56)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57">
        <f>SUM(U54:U56)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57">
        <f>SUM(V54:V56)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57">
        <f>SUM(W54:W56)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57">
        <f>SUM(X54:X56)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57">
        <f>SUM(Y54:Y56)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57">
        <f>SUM(Z54:Z56)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57">
        <f>SUM(AA54:AA56)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57">
        <f>SUM(AB54:AB56)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57">
        <f>SUM(AC54:AC56)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57">
        <f>SUM(AD54:AD56)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57">
        <f>SUM(AE54:AE56)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57">
        <f>SUM(AF54:AF56)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57">
        <f>SUM(AG54:AG56)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57"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I57">
        <f>SUM(AI54:AI56)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57">
        <f>SUM(AJ54:AJ56)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57">
        <f>SUM(AK54:AK56)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57" start="0" length="0">
      <dxf>
        <font>
          <sz val="12"/>
          <color theme="1"/>
          <name val="Calibri"/>
          <family val="2"/>
          <charset val="238"/>
          <scheme val="minor"/>
        </font>
      </dxf>
    </rfmt>
  </rrc>
  <rrc rId="3022" sId="1" ref="A57:XFD57" action="deleteRow">
    <undo index="65535" exp="area" ref3D="1" dr="$H$1:$N$1048576" dn="Z_65B035E3_87FA_46C5_996E_864F2C8D0EBC_.wvu.Cols" sId="1"/>
    <rfmt sheetId="1" xfDxf="1" sqref="A57:XFD57" start="0" length="0"/>
    <rfmt sheetId="1" sqref="A5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5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5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5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5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5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5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5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5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5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57" t="inlineStr">
        <is>
          <t>IALOMIȚA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5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5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5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5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5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5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5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5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5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5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57"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5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5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57"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5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57"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dxf="1">
      <nc r="AH57"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5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5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5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57" start="0" length="0">
      <dxf>
        <font>
          <sz val="12"/>
          <color theme="1"/>
          <name val="Calibri"/>
          <family val="2"/>
          <charset val="238"/>
          <scheme val="minor"/>
        </font>
      </dxf>
    </rfmt>
  </rrc>
  <rrc rId="3023" sId="1" ref="A60:XFD60" action="deleteRow">
    <undo index="65535" exp="area" ref3D="1" dr="$H$1:$N$1048576" dn="Z_65B035E3_87FA_46C5_996E_864F2C8D0EBC_.wvu.Cols" sId="1"/>
    <rfmt sheetId="1" xfDxf="1" sqref="A60:XFD60" start="0" length="0"/>
    <rfmt sheetId="1" sqref="A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6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60" t="inlineStr">
        <is>
          <t>TOTAL IALOMIȚA</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60"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6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60">
        <f>SUM(S57:S59)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60">
        <f>SUM(T57:T59)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60">
        <f>SUM(U57:U59)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60">
        <f>SUM(V57:V59)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60">
        <f>SUM(W57:W59)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60">
        <f>SUM(X57:X59)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60">
        <f>SUM(Y57:Y59)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60">
        <f>SUM(Z57:Z59)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60">
        <f>SUM(AA57:AA59)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60">
        <f>SUM(AB57:AB59)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60">
        <f>SUM(AC57:AC59)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60">
        <f>SUM(AD57:AD59)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60">
        <f>SUM(AE57:AE59)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60">
        <f>SUM(AF57:AF59)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60">
        <f>SUM(AG57:AG59)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60"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I60">
        <f>SUM(AI57:AI59)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s="1" dxf="1">
      <nc r="AJ60">
        <f>SUM(AJ57:AJ59)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s="1" dxf="1">
      <nc r="AK60">
        <f>SUM(AK57:AK59)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L60" start="0" length="0">
      <dxf>
        <font>
          <sz val="12"/>
          <color theme="1"/>
          <name val="Calibri"/>
          <family val="2"/>
          <charset val="238"/>
          <scheme val="minor"/>
        </font>
      </dxf>
    </rfmt>
  </rrc>
  <rrc rId="3024" sId="1" ref="A60:XFD60" action="deleteRow">
    <undo index="65535" exp="area" ref3D="1" dr="$H$1:$N$1048576" dn="Z_65B035E3_87FA_46C5_996E_864F2C8D0EBC_.wvu.Cols" sId="1"/>
    <rfmt sheetId="1" xfDxf="1" sqref="A60:XFD60" start="0" length="0"/>
    <rfmt sheetId="1" sqref="A60"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60"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60" start="0" length="0">
      <dxf>
        <font>
          <b/>
          <sz val="12"/>
          <color auto="1"/>
          <name val="Calibri"/>
          <family val="2"/>
          <charset val="238"/>
          <scheme val="minor"/>
        </font>
        <alignment horizontal="left" vertical="center" wrapText="1"/>
        <border outline="0">
          <right style="thin">
            <color indexed="64"/>
          </right>
          <top style="thin">
            <color indexed="64"/>
          </top>
          <bottom style="thin">
            <color indexed="64"/>
          </bottom>
        </border>
      </dxf>
    </rfmt>
    <rfmt sheetId="1" sqref="H6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6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60" t="inlineStr">
        <is>
          <t>IAȘI</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6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6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6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6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6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6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60"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6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dxf="1">
      <nc r="AH60"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J6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1" sqref="AK6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L60" start="0" length="0">
      <dxf>
        <font>
          <sz val="12"/>
          <color theme="1"/>
          <name val="Calibri"/>
          <family val="2"/>
          <charset val="238"/>
          <scheme val="minor"/>
        </font>
      </dxf>
    </rfmt>
  </rrc>
  <rrc rId="3025" sId="1" ref="A60:XFD60" action="deleteRow">
    <undo index="65535" exp="area" dr="AK60:AK62" r="AK63" sId="1"/>
    <undo index="65535" exp="area" dr="AJ60:AJ62" r="AJ63" sId="1"/>
    <undo index="65535" exp="area" dr="AI60:AI62" r="AI63" sId="1"/>
    <undo index="65535" exp="area" dr="AG60:AG62" r="AG63" sId="1"/>
    <undo index="65535" exp="area" dr="AF60:AF62" r="AF63" sId="1"/>
    <undo index="65535" exp="area" dr="AE60:AE62" r="AE63" sId="1"/>
    <undo index="65535" exp="area" dr="AD60:AD62" r="AD63" sId="1"/>
    <undo index="65535" exp="area" dr="AC60:AC62" r="AC63" sId="1"/>
    <undo index="65535" exp="area" dr="AB60:AB62" r="AB63" sId="1"/>
    <undo index="65535" exp="area" dr="AA60:AA62" r="AA63" sId="1"/>
    <undo index="65535" exp="area" dr="Z60:Z62" r="Z63" sId="1"/>
    <undo index="65535" exp="area" dr="Y60:Y62" r="Y63" sId="1"/>
    <undo index="65535" exp="area" dr="X60:X62" r="X63" sId="1"/>
    <undo index="65535" exp="area" dr="W60:W62" r="W63" sId="1"/>
    <undo index="65535" exp="area" dr="V60:V62" r="V63" sId="1"/>
    <undo index="65535" exp="area" dr="U60:U62" r="U63" sId="1"/>
    <undo index="65535" exp="area" dr="T60:T62" r="T63" sId="1"/>
    <undo index="65535" exp="area" dr="S60:S62" r="S63" sId="1"/>
    <undo index="65535" exp="area" ref3D="1" dr="$H$1:$N$1048576" dn="Z_65B035E3_87FA_46C5_996E_864F2C8D0EBC_.wvu.Cols" sId="1"/>
    <rfmt sheetId="1" xfDxf="1" sqref="A60:XFD60" start="0" length="0"/>
    <rcc rId="0" sId="1" dxf="1">
      <nc r="A60">
        <v>1</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6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60" start="0" length="0">
      <dxf>
        <font>
          <b/>
          <sz val="12"/>
          <color auto="1"/>
          <name val="Calibri"/>
          <family val="2"/>
          <charset val="238"/>
          <scheme val="minor"/>
        </font>
        <alignment horizontal="left" vertical="center" wrapText="1"/>
        <border outline="0">
          <right style="thin">
            <color indexed="64"/>
          </right>
          <top style="thin">
            <color indexed="64"/>
          </top>
          <bottom style="thin">
            <color indexed="64"/>
          </bottom>
        </border>
      </dxf>
    </rfmt>
    <rfmt sheetId="1" sqref="H6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6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60">
        <f>T60+U60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60">
        <f>W60+X60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6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6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6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60">
        <f>AC60+AD60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60">
        <f>S60+V60+Y60+AB60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60">
        <f>AE60+AF60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60"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J6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1" sqref="AK6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L60" start="0" length="0">
      <dxf>
        <font>
          <sz val="12"/>
          <color theme="1"/>
          <name val="Calibri"/>
          <family val="2"/>
          <charset val="238"/>
          <scheme val="minor"/>
        </font>
      </dxf>
    </rfmt>
  </rrc>
  <rrc rId="3026" sId="1" ref="A60:XFD60" action="deleteRow">
    <undo index="65535" exp="area" dr="AK60:AK61" r="AK62" sId="1"/>
    <undo index="65535" exp="area" dr="AJ60:AJ61" r="AJ62" sId="1"/>
    <undo index="65535" exp="area" dr="AI60:AI61" r="AI62" sId="1"/>
    <undo index="65535" exp="area" dr="AG60:AG61" r="AG62" sId="1"/>
    <undo index="65535" exp="area" dr="AF60:AF61" r="AF62" sId="1"/>
    <undo index="65535" exp="area" dr="AE60:AE61" r="AE62" sId="1"/>
    <undo index="65535" exp="area" dr="AD60:AD61" r="AD62" sId="1"/>
    <undo index="65535" exp="area" dr="AC60:AC61" r="AC62" sId="1"/>
    <undo index="65535" exp="area" dr="AB60:AB61" r="AB62" sId="1"/>
    <undo index="65535" exp="area" dr="AA60:AA61" r="AA62" sId="1"/>
    <undo index="65535" exp="area" dr="Z60:Z61" r="Z62" sId="1"/>
    <undo index="65535" exp="area" dr="Y60:Y61" r="Y62" sId="1"/>
    <undo index="65535" exp="area" dr="X60:X61" r="X62" sId="1"/>
    <undo index="65535" exp="area" dr="W60:W61" r="W62" sId="1"/>
    <undo index="65535" exp="area" dr="V60:V61" r="V62" sId="1"/>
    <undo index="65535" exp="area" dr="U60:U61" r="U62" sId="1"/>
    <undo index="65535" exp="area" dr="T60:T61" r="T62" sId="1"/>
    <undo index="65535" exp="area" dr="S60:S61" r="S62" sId="1"/>
    <undo index="65535" exp="area" ref3D="1" dr="$H$1:$N$1048576" dn="Z_65B035E3_87FA_46C5_996E_864F2C8D0EBC_.wvu.Cols" sId="1"/>
    <rfmt sheetId="1" xfDxf="1" sqref="A60:XFD60" start="0" length="0"/>
    <rcc rId="0" sId="1" dxf="1">
      <nc r="A60">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6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60" start="0" length="0">
      <dxf>
        <font>
          <b/>
          <sz val="12"/>
          <color auto="1"/>
          <name val="Calibri"/>
          <family val="2"/>
          <charset val="238"/>
          <scheme val="minor"/>
        </font>
        <alignment horizontal="left" vertical="center" wrapText="1"/>
        <border outline="0">
          <right style="thin">
            <color indexed="64"/>
          </right>
          <top style="thin">
            <color indexed="64"/>
          </top>
          <bottom style="thin">
            <color indexed="64"/>
          </bottom>
        </border>
      </dxf>
    </rfmt>
    <rfmt sheetId="1" sqref="H6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6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60">
        <f>T60+U60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60">
        <f>W60+X60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6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6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6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60">
        <f>AC60+AD60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60">
        <f>S60+V60+Y60+AB60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60">
        <f>AE60+AF60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60"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J6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1" sqref="AK6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L60" start="0" length="0">
      <dxf>
        <font>
          <sz val="12"/>
          <color theme="1"/>
          <name val="Calibri"/>
          <family val="2"/>
          <charset val="238"/>
          <scheme val="minor"/>
        </font>
      </dxf>
    </rfmt>
  </rrc>
  <rrc rId="3027" sId="1" ref="A60:XFD60" action="deleteRow">
    <undo index="65535" exp="area" dr="AK60" r="AK61" sId="1"/>
    <undo index="65535" exp="area" dr="AJ60" r="AJ61" sId="1"/>
    <undo index="65535" exp="area" dr="AI60" r="AI61" sId="1"/>
    <undo index="65535" exp="area" dr="AG60" r="AG61" sId="1"/>
    <undo index="65535" exp="area" dr="AF60" r="AF61" sId="1"/>
    <undo index="65535" exp="area" dr="AE60" r="AE61" sId="1"/>
    <undo index="65535" exp="area" dr="AD60" r="AD61" sId="1"/>
    <undo index="65535" exp="area" dr="AC60" r="AC61" sId="1"/>
    <undo index="65535" exp="area" dr="AB60" r="AB61" sId="1"/>
    <undo index="65535" exp="area" dr="AA60" r="AA61" sId="1"/>
    <undo index="65535" exp="area" dr="Z60" r="Z61" sId="1"/>
    <undo index="65535" exp="area" dr="Y60" r="Y61" sId="1"/>
    <undo index="65535" exp="area" dr="X60" r="X61" sId="1"/>
    <undo index="65535" exp="area" dr="W60" r="W61" sId="1"/>
    <undo index="65535" exp="area" dr="V60" r="V61" sId="1"/>
    <undo index="65535" exp="area" dr="U60" r="U61" sId="1"/>
    <undo index="65535" exp="area" dr="T60" r="T61" sId="1"/>
    <undo index="65535" exp="area" dr="S60" r="S61" sId="1"/>
    <undo index="65535" exp="area" ref3D="1" dr="$H$1:$N$1048576" dn="Z_65B035E3_87FA_46C5_996E_864F2C8D0EBC_.wvu.Cols" sId="1"/>
    <rfmt sheetId="1" xfDxf="1" sqref="A60:XFD60" start="0" length="0"/>
    <rfmt sheetId="1" sqref="A6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6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60" start="0" length="0">
      <dxf>
        <font>
          <b/>
          <sz val="12"/>
          <color auto="1"/>
          <name val="Calibri"/>
          <family val="2"/>
          <charset val="238"/>
          <scheme val="minor"/>
        </font>
        <alignment horizontal="left" vertical="center" wrapText="1"/>
        <border outline="0">
          <right style="thin">
            <color indexed="64"/>
          </right>
          <top style="thin">
            <color indexed="64"/>
          </top>
          <bottom style="thin">
            <color indexed="64"/>
          </bottom>
        </border>
      </dxf>
    </rfmt>
    <rfmt sheetId="1" sqref="H6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6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60">
        <f>T60+U60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60">
        <f>W60+X60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6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6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6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60">
        <f>AC60+AD60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60">
        <f>S60+V60+Y60+AB60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60">
        <f>AE60+AF60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60"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J6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1" sqref="AK6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L60" start="0" length="0">
      <dxf>
        <font>
          <sz val="12"/>
          <color theme="1"/>
          <name val="Calibri"/>
          <family val="2"/>
          <charset val="238"/>
          <scheme val="minor"/>
        </font>
      </dxf>
    </rfmt>
  </rrc>
  <rrc rId="3028" sId="1" ref="A60:XFD60" action="deleteRow">
    <undo index="65535" exp="area" ref3D="1" dr="$H$1:$N$1048576" dn="Z_65B035E3_87FA_46C5_996E_864F2C8D0EBC_.wvu.Cols" sId="1"/>
    <rfmt sheetId="1" xfDxf="1" sqref="A60:XFD60" start="0" length="0"/>
    <rfmt sheetId="1" sqref="A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6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60" t="inlineStr">
        <is>
          <t>TOTAL IAȘI</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60"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6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6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60"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I6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s="1" dxf="1">
      <nc r="AJ60">
        <f>SUM(#REF!)</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s="1" dxf="1">
      <nc r="AK60">
        <f>SUM(#REF!)</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L60" start="0" length="0">
      <dxf>
        <font>
          <sz val="12"/>
          <color theme="1"/>
          <name val="Calibri"/>
          <family val="2"/>
          <charset val="238"/>
          <scheme val="minor"/>
        </font>
      </dxf>
    </rfmt>
  </rrc>
  <rrc rId="3029" sId="1" ref="A60:XFD60" action="deleteRow">
    <undo index="65535" exp="area" ref3D="1" dr="$H$1:$N$1048576" dn="Z_65B035E3_87FA_46C5_996E_864F2C8D0EBC_.wvu.Cols" sId="1"/>
    <rfmt sheetId="1" xfDxf="1" sqref="A60:XFD60" start="0" length="0"/>
    <rfmt sheetId="1" sqref="A6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6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6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6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6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6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60" t="inlineStr">
        <is>
          <t>ILFOV</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6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6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6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6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6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6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6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60"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6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dxf="1">
      <nc r="AH60"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J6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1" sqref="AK6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L60" start="0" length="0">
      <dxf>
        <font>
          <sz val="12"/>
          <color theme="1"/>
          <name val="Calibri"/>
          <family val="2"/>
          <charset val="238"/>
          <scheme val="minor"/>
        </font>
      </dxf>
    </rfmt>
  </rrc>
  <rrc rId="3030" sId="1" ref="A61:XFD61" action="deleteRow">
    <undo index="65535" exp="area" ref3D="1" dr="$H$1:$N$1048576" dn="Z_65B035E3_87FA_46C5_996E_864F2C8D0EBC_.wvu.Cols" sId="1"/>
    <rfmt sheetId="1" xfDxf="1" sqref="A61:XFD61" start="0" length="0"/>
    <rcc rId="0" sId="1" dxf="1">
      <nc r="A61">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6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6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6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6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6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6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6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6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6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6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6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6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6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6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6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61">
        <f>T61+U61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6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6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61">
        <f>W61+X61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6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6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6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6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6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61">
        <f>AC61+AD61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6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6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61">
        <f>S61+V61+Y61+AB61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6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61">
        <f>AE61+AF61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61"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6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J6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1" sqref="AK6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L61" start="0" length="0">
      <dxf>
        <font>
          <sz val="12"/>
          <color theme="1"/>
          <name val="Calibri"/>
          <family val="2"/>
          <charset val="238"/>
          <scheme val="minor"/>
        </font>
      </dxf>
    </rfmt>
  </rrc>
  <rrc rId="3031" sId="1" ref="A61:XFD61" action="deleteRow">
    <undo index="65535" exp="area" dr="AK60:AK61" r="AK62" sId="1"/>
    <undo index="65535" exp="area" dr="AJ60:AJ61" r="AJ62" sId="1"/>
    <undo index="65535" exp="area" dr="AI60:AI61" r="AI62" sId="1"/>
    <undo index="65535" exp="area" dr="AG60:AG61" r="AG62" sId="1"/>
    <undo index="65535" exp="area" dr="AF60:AF61" r="AF62" sId="1"/>
    <undo index="65535" exp="area" dr="AE60:AE61" r="AE62" sId="1"/>
    <undo index="65535" exp="area" dr="AD60:AD61" r="AD62" sId="1"/>
    <undo index="65535" exp="area" dr="AC60:AC61" r="AC62" sId="1"/>
    <undo index="65535" exp="area" dr="AB60:AB61" r="AB62" sId="1"/>
    <undo index="65535" exp="area" dr="AA60:AA61" r="AA62" sId="1"/>
    <undo index="65535" exp="area" dr="Z60:Z61" r="Z62" sId="1"/>
    <undo index="65535" exp="area" dr="Y60:Y61" r="Y62" sId="1"/>
    <undo index="65535" exp="area" dr="X60:X61" r="X62" sId="1"/>
    <undo index="65535" exp="area" dr="W60:W61" r="W62" sId="1"/>
    <undo index="65535" exp="area" dr="V60:V61" r="V62" sId="1"/>
    <undo index="65535" exp="area" dr="U60:U61" r="U62" sId="1"/>
    <undo index="65535" exp="area" dr="T60:T61" r="T62" sId="1"/>
    <undo index="65535" exp="area" dr="S60:S61" r="S62" sId="1"/>
    <undo index="65535" exp="area" ref3D="1" dr="$H$1:$N$1048576" dn="Z_65B035E3_87FA_46C5_996E_864F2C8D0EBC_.wvu.Cols" sId="1"/>
    <rfmt sheetId="1" xfDxf="1" sqref="A61:XFD61" start="0" length="0"/>
    <rfmt sheetId="1" sqref="A6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6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6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6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6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6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6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6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6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6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6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6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6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6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6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6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61">
        <f>T61+U61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6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6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61">
        <f>W61+X61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6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6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6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6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6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61">
        <f>AC61+AD61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6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6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61">
        <f>S61+V61+Y61+AB61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6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61">
        <f>AE61+AF61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61"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6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J6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1" sqref="AK6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L61" start="0" length="0">
      <dxf>
        <font>
          <sz val="12"/>
          <color theme="1"/>
          <name val="Calibri"/>
          <family val="2"/>
          <charset val="238"/>
          <scheme val="minor"/>
        </font>
      </dxf>
    </rfmt>
  </rrc>
  <rrc rId="3032" sId="1" ref="A61:XFD61" action="deleteRow">
    <undo index="65535" exp="area" ref3D="1" dr="$H$1:$N$1048576" dn="Z_65B035E3_87FA_46C5_996E_864F2C8D0EBC_.wvu.Cols" sId="1"/>
    <rfmt sheetId="1" xfDxf="1" sqref="A61:XFD61" start="0" length="0"/>
    <rfmt sheetId="1" sqref="A6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6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6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6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6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6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61" t="inlineStr">
        <is>
          <t>TOTAL ILFOV</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61"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6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6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6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6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6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6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6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6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6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6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61">
        <f>SUM(S60:S60)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61">
        <f>SUM(T60:T60)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61">
        <f>SUM(U60:U60)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61">
        <f>SUM(V60:V60)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61">
        <f>SUM(W60:W60)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61">
        <f>SUM(X60:X60)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61">
        <f>SUM(Y60:Y60)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61">
        <f>SUM(Z60:Z60)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61">
        <f>SUM(AA60:AA60)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61">
        <f>SUM(AB60:AB60)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61">
        <f>SUM(AC60:AC60)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61">
        <f>SUM(AD60:AD60)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61">
        <f>SUM(AE60:AE60)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61">
        <f>SUM(AF60:AF60)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61">
        <f>SUM(AG60:AG60)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61"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I61">
        <f>SUM(AI60:AI60)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s="1" dxf="1">
      <nc r="AJ61">
        <f>SUM(AJ60:AJ60)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s="1" dxf="1">
      <nc r="AK61">
        <f>SUM(AK60:AK60)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L61" start="0" length="0">
      <dxf>
        <font>
          <sz val="12"/>
          <color theme="1"/>
          <name val="Calibri"/>
          <family val="2"/>
          <charset val="238"/>
          <scheme val="minor"/>
        </font>
      </dxf>
    </rfmt>
  </rrc>
  <rrc rId="3033" sId="1" ref="A61:XFD61" action="deleteRow">
    <undo index="65535" exp="area" ref3D="1" dr="$H$1:$N$1048576" dn="Z_65B035E3_87FA_46C5_996E_864F2C8D0EBC_.wvu.Cols" sId="1"/>
    <rfmt sheetId="1" xfDxf="1" sqref="A61:XFD61" start="0" length="0"/>
    <rfmt sheetId="1" sqref="A6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6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6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6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6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6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6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6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6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6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6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6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6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6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61" t="inlineStr">
        <is>
          <t>MARAMUREȘ</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6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6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6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6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6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6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6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6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6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6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6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6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6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61"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6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6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dxf="1">
      <nc r="AH61"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6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J6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1" sqref="AK6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L61" start="0" length="0">
      <dxf>
        <font>
          <sz val="12"/>
          <color theme="1"/>
          <name val="Calibri"/>
          <family val="2"/>
          <charset val="238"/>
          <scheme val="minor"/>
        </font>
      </dxf>
    </rfmt>
  </rrc>
  <rrc rId="3034" sId="1" ref="A62:XFD62" action="deleteRow">
    <undo index="65535" exp="area" ref3D="1" dr="$H$1:$N$1048576" dn="Z_65B035E3_87FA_46C5_996E_864F2C8D0EBC_.wvu.Cols" sId="1"/>
    <rfmt sheetId="1" xfDxf="1" sqref="A62:XFD62" start="0" length="0"/>
    <rcc rId="0" sId="1" dxf="1">
      <nc r="A62">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6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6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6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6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6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6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6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6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62">
        <f>T62+U62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6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6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62">
        <f>W62+X62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6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6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6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6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6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62">
        <f>AC62+AD62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6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6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62">
        <f>S62+V62+Y62+AB62</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6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62">
        <f>AE62+AF62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62"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6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J62"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1" sqref="AK62"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L62" start="0" length="0">
      <dxf>
        <font>
          <sz val="12"/>
          <color theme="1"/>
          <name val="Calibri"/>
          <family val="2"/>
          <charset val="238"/>
          <scheme val="minor"/>
        </font>
      </dxf>
    </rfmt>
  </rrc>
  <rrc rId="3035" sId="1" ref="A62:XFD62" action="deleteRow">
    <undo index="65535" exp="area" dr="AK61:AK62" r="AK63" sId="1"/>
    <undo index="65535" exp="area" dr="AJ61:AJ62" r="AJ63" sId="1"/>
    <undo index="65535" exp="area" dr="AI61:AI62" r="AI63" sId="1"/>
    <undo index="65535" exp="area" dr="AG61:AG62" r="AG63" sId="1"/>
    <undo index="65535" exp="area" dr="AF61:AF62" r="AF63" sId="1"/>
    <undo index="65535" exp="area" dr="AE61:AE62" r="AE63" sId="1"/>
    <undo index="65535" exp="area" dr="AD61:AD62" r="AD63" sId="1"/>
    <undo index="65535" exp="area" dr="AC61:AC62" r="AC63" sId="1"/>
    <undo index="65535" exp="area" dr="AB61:AB62" r="AB63" sId="1"/>
    <undo index="65535" exp="area" dr="AA61:AA62" r="AA63" sId="1"/>
    <undo index="65535" exp="area" dr="Z61:Z62" r="Z63" sId="1"/>
    <undo index="65535" exp="area" dr="Y61:Y62" r="Y63" sId="1"/>
    <undo index="65535" exp="area" dr="X61:X62" r="X63" sId="1"/>
    <undo index="65535" exp="area" dr="W61:W62" r="W63" sId="1"/>
    <undo index="65535" exp="area" dr="V61:V62" r="V63" sId="1"/>
    <undo index="65535" exp="area" dr="U61:U62" r="U63" sId="1"/>
    <undo index="65535" exp="area" dr="T61:T62" r="T63" sId="1"/>
    <undo index="65535" exp="area" dr="S61:S62" r="S63" sId="1"/>
    <undo index="65535" exp="area" ref3D="1" dr="$H$1:$N$1048576" dn="Z_65B035E3_87FA_46C5_996E_864F2C8D0EBC_.wvu.Cols" sId="1"/>
    <rfmt sheetId="1" xfDxf="1" sqref="A62:XFD62" start="0" length="0"/>
    <rfmt sheetId="1" sqref="A62"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6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6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6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6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6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6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6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6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62">
        <f>T62+U62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6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6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62">
        <f>W62+X62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6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6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6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6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6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62">
        <f>AC62+AD62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6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6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62">
        <f>S62+V62+Y62+AB62</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6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62">
        <f>AE62+AF62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62"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6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J62"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1" sqref="AK62"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L62" start="0" length="0">
      <dxf>
        <font>
          <sz val="12"/>
          <color theme="1"/>
          <name val="Calibri"/>
          <family val="2"/>
          <charset val="238"/>
          <scheme val="minor"/>
        </font>
      </dxf>
    </rfmt>
  </rrc>
  <rrc rId="3036" sId="1" ref="A62:XFD62" action="deleteRow">
    <undo index="65535" exp="area" ref3D="1" dr="$H$1:$N$1048576" dn="Z_65B035E3_87FA_46C5_996E_864F2C8D0EBC_.wvu.Cols" sId="1"/>
    <rfmt sheetId="1" xfDxf="1" sqref="A62:XFD62" start="0" length="0"/>
    <rfmt sheetId="1" sqref="A6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6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6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6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6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6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62" t="inlineStr">
        <is>
          <t>TOTAL MARAMUREȘ</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62"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6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6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6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6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6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6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6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6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6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6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62">
        <f>SUM(S61:S61)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62">
        <f>SUM(T61:T61)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62">
        <f>SUM(U61:U61)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62">
        <f>SUM(V61:V61)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62">
        <f>SUM(W61:W61)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62">
        <f>SUM(X61:X61)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62">
        <f>SUM(Y61:Y61)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62">
        <f>SUM(Z61:Z61)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62">
        <f>SUM(AA61:AA61)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62">
        <f>SUM(AB61:AB61)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62">
        <f>SUM(AC61:AC61)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62">
        <f>SUM(AD61:AD61)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62">
        <f>SUM(AE61:AE61)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62">
        <f>SUM(AF61:AF61)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62">
        <f>SUM(AG61:AG61)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62"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I62">
        <f>SUM(AI61:AI61)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s="1" dxf="1">
      <nc r="AJ62">
        <f>SUM(AJ61:AJ61)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s="1" dxf="1">
      <nc r="AK62">
        <f>SUM(AK61:AK61)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L62" start="0" length="0">
      <dxf>
        <font>
          <sz val="12"/>
          <color theme="1"/>
          <name val="Calibri"/>
          <family val="2"/>
          <charset val="238"/>
          <scheme val="minor"/>
        </font>
      </dxf>
    </rfmt>
  </rrc>
  <rrc rId="3037" sId="1" ref="A62:XFD62" action="deleteRow">
    <undo index="65535" exp="area" ref3D="1" dr="$H$1:$N$1048576" dn="Z_65B035E3_87FA_46C5_996E_864F2C8D0EBC_.wvu.Cols" sId="1"/>
    <rfmt sheetId="1" xfDxf="1" sqref="A62:XFD62" start="0" length="0"/>
    <rfmt sheetId="1" sqref="A62"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6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6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6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6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6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6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6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6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62" t="inlineStr">
        <is>
          <t>MEHEDINȚI</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6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6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6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6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6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6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6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6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6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62"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6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6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62"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6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62"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dxf="1">
      <nc r="AH62"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6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J62"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1" sqref="AK62"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L62" start="0" length="0">
      <dxf>
        <font>
          <sz val="12"/>
          <color theme="1"/>
          <name val="Calibri"/>
          <family val="2"/>
          <charset val="238"/>
          <scheme val="minor"/>
        </font>
      </dxf>
    </rfmt>
  </rrc>
  <rrc rId="3038" sId="1" ref="A64:XFD64" action="deleteRow">
    <undo index="65535" exp="area" dr="AK62:AK64" r="AK65" sId="1"/>
    <undo index="65535" exp="area" dr="AJ62:AJ64" r="AJ65" sId="1"/>
    <undo index="65535" exp="area" dr="AI62:AI64" r="AI65" sId="1"/>
    <undo index="65535" exp="area" dr="AG62:AG64" r="AG65" sId="1"/>
    <undo index="65535" exp="area" dr="AF62:AF64" r="AF65" sId="1"/>
    <undo index="65535" exp="area" dr="AE62:AE64" r="AE65" sId="1"/>
    <undo index="65535" exp="area" dr="AD62:AD64" r="AD65" sId="1"/>
    <undo index="65535" exp="area" dr="AC62:AC64" r="AC65" sId="1"/>
    <undo index="65535" exp="area" dr="AB62:AB64" r="AB65" sId="1"/>
    <undo index="65535" exp="area" dr="AA62:AA64" r="AA65" sId="1"/>
    <undo index="65535" exp="area" dr="Z62:Z64" r="Z65" sId="1"/>
    <undo index="65535" exp="area" dr="Y62:Y64" r="Y65" sId="1"/>
    <undo index="65535" exp="area" dr="X62:X64" r="X65" sId="1"/>
    <undo index="65535" exp="area" dr="W62:W64" r="W65" sId="1"/>
    <undo index="65535" exp="area" dr="V62:V64" r="V65" sId="1"/>
    <undo index="65535" exp="area" dr="U62:U64" r="U65" sId="1"/>
    <undo index="65535" exp="area" dr="T62:T64" r="T65" sId="1"/>
    <undo index="65535" exp="area" dr="S62:S64" r="S65" sId="1"/>
    <undo index="65535" exp="area" ref3D="1" dr="$H$1:$N$1048576" dn="Z_65B035E3_87FA_46C5_996E_864F2C8D0EBC_.wvu.Cols" sId="1"/>
    <rfmt sheetId="1" xfDxf="1" sqref="A64:XFD64" start="0" length="0"/>
    <rcc rId="0" sId="1" dxf="1">
      <nc r="A64">
        <v>3</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6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6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6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6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6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6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6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6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64">
        <f>T64+U64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6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6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64">
        <f>W64+X64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6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6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6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6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6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64">
        <f>AC64+AD64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6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6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64">
        <f>S64+V64+Y64+AB64</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6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64">
        <f>AE64+AF64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64"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6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6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6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64" start="0" length="0">
      <dxf>
        <font>
          <sz val="12"/>
          <color theme="1"/>
          <name val="Calibri"/>
          <family val="2"/>
          <charset val="238"/>
          <scheme val="minor"/>
        </font>
      </dxf>
    </rfmt>
  </rrc>
  <rrc rId="3039" sId="1" ref="A64:XFD64" action="deleteRow">
    <undo index="65535" exp="area" ref3D="1" dr="$H$1:$N$1048576" dn="Z_65B035E3_87FA_46C5_996E_864F2C8D0EBC_.wvu.Cols" sId="1"/>
    <rfmt sheetId="1" xfDxf="1" sqref="A64:XFD64" start="0" length="0"/>
    <rfmt sheetId="1" sqref="A6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6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6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6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6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6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64" t="inlineStr">
        <is>
          <t>TOTAL MEHEDINȚI</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64"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6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6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6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6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6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6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6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6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6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6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64">
        <f>SUM(S62:S63)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64">
        <f>SUM(T62:T63)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64">
        <f>SUM(U62:U63)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64">
        <f>SUM(V62:V63)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64">
        <f>SUM(W62:W63)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64">
        <f>SUM(X62:X63)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64">
        <f>SUM(Y62:Y63)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64">
        <f>SUM(Z62:Z63)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64">
        <f>SUM(AA62:AA63)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64">
        <f>SUM(AB62:AB63)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64">
        <f>SUM(AC62:AC63)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64">
        <f>SUM(AD62:AD63)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64">
        <f>SUM(AE62:AE63)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64">
        <f>SUM(AF62:AF63)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64">
        <f>SUM(AG62:AG63)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64"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I64">
        <f>SUM(AI62:AI63)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64">
        <f>SUM(AJ62:AJ63)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64">
        <f>SUM(AK62:AK63)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64" start="0" length="0">
      <dxf>
        <font>
          <sz val="12"/>
          <color theme="1"/>
          <name val="Calibri"/>
          <family val="2"/>
          <charset val="238"/>
          <scheme val="minor"/>
        </font>
      </dxf>
    </rfmt>
  </rrc>
  <rrc rId="3040" sId="1" ref="A64:XFD64" action="deleteRow">
    <undo index="65535" exp="area" ref3D="1" dr="$H$1:$N$1048576" dn="Z_65B035E3_87FA_46C5_996E_864F2C8D0EBC_.wvu.Cols" sId="1"/>
    <rfmt sheetId="1" xfDxf="1" sqref="A64:XFD64" start="0" length="0"/>
    <rfmt sheetId="1" sqref="A6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6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6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6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6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6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6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6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64"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64" t="inlineStr">
        <is>
          <t>MUREȘ</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6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6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6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6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6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6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6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6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6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6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6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6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64"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6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6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dxf="1">
      <nc r="AH64"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6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6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6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64" start="0" length="0">
      <dxf>
        <font>
          <sz val="12"/>
          <color theme="1"/>
          <name val="Calibri"/>
          <family val="2"/>
          <charset val="238"/>
          <scheme val="minor"/>
        </font>
      </dxf>
    </rfmt>
  </rrc>
  <rrc rId="3041" sId="1" ref="A66:XFD66" action="deleteRow">
    <undo index="65535" exp="area" dr="AK64:AK66" r="AK67" sId="1"/>
    <undo index="65535" exp="area" dr="AJ64:AJ66" r="AJ67" sId="1"/>
    <undo index="65535" exp="area" dr="AI64:AI66" r="AI67" sId="1"/>
    <undo index="65535" exp="area" dr="AG64:AG66" r="AG67" sId="1"/>
    <undo index="65535" exp="area" dr="AF64:AF66" r="AF67" sId="1"/>
    <undo index="65535" exp="area" dr="AE64:AE66" r="AE67" sId="1"/>
    <undo index="65535" exp="area" dr="AD64:AD66" r="AD67" sId="1"/>
    <undo index="65535" exp="area" dr="AC64:AC66" r="AC67" sId="1"/>
    <undo index="65535" exp="area" dr="AB64:AB66" r="AB67" sId="1"/>
    <undo index="65535" exp="area" dr="AA64:AA66" r="AA67" sId="1"/>
    <undo index="65535" exp="area" dr="Z64:Z66" r="Z67" sId="1"/>
    <undo index="65535" exp="area" dr="Y64:Y66" r="Y67" sId="1"/>
    <undo index="65535" exp="area" dr="X64:X66" r="X67" sId="1"/>
    <undo index="65535" exp="area" dr="W64:W66" r="W67" sId="1"/>
    <undo index="65535" exp="area" dr="V64:V66" r="V67" sId="1"/>
    <undo index="65535" exp="area" dr="U64:U66" r="U67" sId="1"/>
    <undo index="65535" exp="area" dr="T64:T66" r="T67" sId="1"/>
    <undo index="65535" exp="area" dr="S64:S66" r="S67" sId="1"/>
    <undo index="65535" exp="area" ref3D="1" dr="$H$1:$N$1048576" dn="Z_65B035E3_87FA_46C5_996E_864F2C8D0EBC_.wvu.Cols" sId="1"/>
    <rfmt sheetId="1" xfDxf="1" sqref="A66:XFD66" start="0" length="0"/>
    <rfmt sheetId="1" sqref="A6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6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6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6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6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6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6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6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6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6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6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6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6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6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6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6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66">
        <f>T66+U66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6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6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66">
        <f>W66+X66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6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6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66">
        <f>Z66+AA66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6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6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66">
        <f>AC66+AD66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6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6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66">
        <f>S66+V66+Y66+AB66</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6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66">
        <f>AE66+AF66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66"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6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6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6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66" start="0" length="0">
      <dxf>
        <font>
          <sz val="12"/>
          <color theme="1"/>
          <name val="Calibri"/>
          <family val="2"/>
          <charset val="238"/>
          <scheme val="minor"/>
        </font>
      </dxf>
    </rfmt>
  </rrc>
  <rrc rId="3042" sId="1" ref="A66:XFD66" action="deleteRow">
    <undo index="65535" exp="area" ref3D="1" dr="$H$1:$N$1048576" dn="Z_65B035E3_87FA_46C5_996E_864F2C8D0EBC_.wvu.Cols" sId="1"/>
    <rfmt sheetId="1" xfDxf="1" sqref="A66:XFD66" start="0" length="0"/>
    <rfmt sheetId="1" sqref="A6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6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6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6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6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6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66" t="inlineStr">
        <is>
          <t>TOTAL MUREȘ</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66"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6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6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6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6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6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6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6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6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6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6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66">
        <f>SUM(S64:S65)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66">
        <f>SUM(T64:T65)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66">
        <f>SUM(U64:U65)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66">
        <f>SUM(V64:V65)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66">
        <f>SUM(W64:W65)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66">
        <f>SUM(X64:X65)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66">
        <f>SUM(Y64:Y65)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66">
        <f>SUM(Z64:Z65)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66">
        <f>SUM(AA64:AA65)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66">
        <f>SUM(AB64:AB65)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66">
        <f>SUM(AC64:AC65)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66">
        <f>SUM(AD64:AD65)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66">
        <f>SUM(AE64:AE65)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66">
        <f>SUM(AF64:AF65)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66">
        <f>SUM(AG64:AG65)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66"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I66">
        <f>SUM(AI64:AI65)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66">
        <f>SUM(AJ64:AJ65)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66">
        <f>SUM(AK64:AK65)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66" start="0" length="0">
      <dxf>
        <font>
          <sz val="12"/>
          <color theme="1"/>
          <name val="Calibri"/>
          <family val="2"/>
          <charset val="238"/>
          <scheme val="minor"/>
        </font>
      </dxf>
    </rfmt>
  </rrc>
  <rrc rId="3043" sId="1" ref="A66:XFD66" action="deleteRow">
    <undo index="65535" exp="area" ref3D="1" dr="$H$1:$N$1048576" dn="Z_65B035E3_87FA_46C5_996E_864F2C8D0EBC_.wvu.Cols" sId="1"/>
    <rfmt sheetId="1" xfDxf="1" sqref="A66:XFD66" start="0" length="0"/>
    <rfmt sheetId="1" sqref="A6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6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6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6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6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6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6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6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6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6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6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6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6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6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66" t="inlineStr">
        <is>
          <t>OLT</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6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6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6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6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66"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6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6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6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6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6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66"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6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6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66"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6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66"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dxf="1">
      <nc r="AH66"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6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6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6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66" start="0" length="0">
      <dxf>
        <font>
          <sz val="12"/>
          <color theme="1"/>
          <name val="Calibri"/>
          <family val="2"/>
          <charset val="238"/>
          <scheme val="minor"/>
        </font>
      </dxf>
    </rfmt>
  </rrc>
  <rrc rId="3044" sId="1" ref="A68:XFD68" action="deleteRow">
    <undo index="65535" exp="area" dr="AK66:AK68" r="AK69" sId="1"/>
    <undo index="65535" exp="area" dr="AJ66:AJ68" r="AJ69" sId="1"/>
    <undo index="65535" exp="area" dr="AI66:AI68" r="AI69" sId="1"/>
    <undo index="65535" exp="area" dr="AG66:AG68" r="AG69" sId="1"/>
    <undo index="65535" exp="area" dr="AF66:AF68" r="AF69" sId="1"/>
    <undo index="65535" exp="area" dr="AE66:AE68" r="AE69" sId="1"/>
    <undo index="65535" exp="area" dr="AD66:AD68" r="AD69" sId="1"/>
    <undo index="65535" exp="area" dr="AC66:AC68" r="AC69" sId="1"/>
    <undo index="65535" exp="area" dr="AB66:AB68" r="AB69" sId="1"/>
    <undo index="65535" exp="area" dr="AA66:AA68" r="AA69" sId="1"/>
    <undo index="65535" exp="area" dr="Z66:Z68" r="Z69" sId="1"/>
    <undo index="65535" exp="area" dr="Y66:Y68" r="Y69" sId="1"/>
    <undo index="65535" exp="area" dr="X66:X68" r="X69" sId="1"/>
    <undo index="65535" exp="area" dr="W66:W68" r="W69" sId="1"/>
    <undo index="65535" exp="area" dr="V66:V68" r="V69" sId="1"/>
    <undo index="65535" exp="area" dr="U66:U68" r="U69" sId="1"/>
    <undo index="65535" exp="area" dr="T66:T68" r="T69" sId="1"/>
    <undo index="65535" exp="area" dr="S66:S68" r="S69" sId="1"/>
    <undo index="65535" exp="area" ref3D="1" dr="$H$1:$N$1048576" dn="Z_65B035E3_87FA_46C5_996E_864F2C8D0EBC_.wvu.Cols" sId="1"/>
    <rfmt sheetId="1" xfDxf="1" sqref="A68:XFD68" start="0" length="0"/>
    <rfmt sheetId="1" sqref="A68"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6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6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6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6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6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6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6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6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6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6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6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6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6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6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6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68">
        <f>T68+U68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6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6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68">
        <f>W68+X68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6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6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68">
        <f>Z68+AA68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6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6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68">
        <f>AC68+AD68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6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6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68">
        <f>S68+V68+Y68+AB68</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6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68">
        <f>AE68+AF68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68"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6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6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6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68" start="0" length="0">
      <dxf>
        <font>
          <sz val="12"/>
          <color theme="1"/>
          <name val="Calibri"/>
          <family val="2"/>
          <charset val="238"/>
          <scheme val="minor"/>
        </font>
      </dxf>
    </rfmt>
  </rrc>
  <rrc rId="3045" sId="1" ref="A68:XFD68" action="deleteRow">
    <undo index="65535" exp="area" ref3D="1" dr="$H$1:$N$1048576" dn="Z_65B035E3_87FA_46C5_996E_864F2C8D0EBC_.wvu.Cols" sId="1"/>
    <rfmt sheetId="1" xfDxf="1" sqref="A68:XFD68" start="0" length="0"/>
    <rfmt sheetId="1" sqref="A6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6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6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6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6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6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68" t="inlineStr">
        <is>
          <t>TOTAL OLT</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68"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6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6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6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6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6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6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6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6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6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6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68">
        <f>SUM(S66:S67)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68">
        <f>SUM(T66:T67)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68">
        <f>SUM(U66:U67)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68">
        <f>SUM(V66:V67)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68">
        <f>SUM(W66:W67)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68">
        <f>SUM(X66:X67)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68">
        <f>SUM(Y66:Y67)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68">
        <f>SUM(Z66:Z67)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68">
        <f>SUM(AA66:AA67)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68">
        <f>SUM(AB66:AB67)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68">
        <f>SUM(AC66:AC67)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68">
        <f>SUM(AD66:AD67)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68">
        <f>SUM(AE66:AE67)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68">
        <f>SUM(AF66:AF67)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68">
        <f>SUM(AG66:AG67)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68"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I68">
        <f>SUM(AI66:AI67)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68">
        <f>SUM(AJ66:AJ67)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68">
        <f>SUM(AK66:AK67)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68" start="0" length="0">
      <dxf>
        <font>
          <sz val="12"/>
          <color theme="1"/>
          <name val="Calibri"/>
          <family val="2"/>
          <charset val="238"/>
          <scheme val="minor"/>
        </font>
      </dxf>
    </rfmt>
  </rrc>
  <rrc rId="3046" sId="1" ref="A68:XFD68" action="deleteRow">
    <undo index="65535" exp="area" ref3D="1" dr="$H$1:$N$1048576" dn="Z_65B035E3_87FA_46C5_996E_864F2C8D0EBC_.wvu.Cols" sId="1"/>
    <rfmt sheetId="1" xfDxf="1" sqref="A68:XFD68" start="0" length="0"/>
    <rfmt sheetId="1" sqref="A68"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6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6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6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6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6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6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6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6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6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68"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6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6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6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68" t="inlineStr">
        <is>
          <t>PRAHOVA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6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6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6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6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6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6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6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6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6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6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68"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6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6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68"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6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68"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dxf="1">
      <nc r="AH68"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6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6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6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68" start="0" length="0">
      <dxf>
        <font>
          <sz val="12"/>
          <color theme="1"/>
          <name val="Calibri"/>
          <family val="2"/>
          <charset val="238"/>
          <scheme val="minor"/>
        </font>
      </dxf>
    </rfmt>
  </rrc>
  <rrc rId="3047" sId="1" ref="A70:XFD70" action="deleteRow">
    <undo index="65535" exp="area" ref3D="1" dr="$H$1:$N$1048576" dn="Z_65B035E3_87FA_46C5_996E_864F2C8D0EBC_.wvu.Cols" sId="1"/>
    <rfmt sheetId="1" xfDxf="1" sqref="A70:XFD70" start="0" length="0"/>
    <rfmt sheetId="1" sqref="A70"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70"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70"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70"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7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70"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70"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70"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70"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70"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K7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70" start="0" length="0">
      <dxf>
        <font>
          <b/>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70"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qref="N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70">
        <f>T70+U70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T70"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70"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70">
        <f>W70+X70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70"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70"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70">
        <f>Z70+AA70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70"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70"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70">
        <f>AC70+AD70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70"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70"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70">
        <f>S70+V70+Y70+AB70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70"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70">
        <f>AE70+AF70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70"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7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7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7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70" start="0" length="0">
      <dxf>
        <font>
          <sz val="12"/>
          <color theme="1"/>
          <name val="Calibri"/>
          <family val="2"/>
          <charset val="238"/>
          <scheme val="minor"/>
        </font>
      </dxf>
    </rfmt>
  </rrc>
  <rrc rId="3048" sId="1" ref="A70:XFD70" action="deleteRow">
    <undo index="65535" exp="area" ref3D="1" dr="$H$1:$N$1048576" dn="Z_65B035E3_87FA_46C5_996E_864F2C8D0EBC_.wvu.Cols" sId="1"/>
    <rfmt sheetId="1" xfDxf="1" sqref="A70:XFD70" start="0" length="0"/>
    <rfmt sheetId="1" sqref="A70"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70"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70"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70"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70"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70"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70"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70"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70"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70"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K7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70" start="0" length="0">
      <dxf>
        <font>
          <b/>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70"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qref="N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70">
        <f>T70+U70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T70"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70"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70">
        <f>W70+X70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70"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70"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70">
        <f>Z70+AA70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70"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70"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70">
        <f>AC70+AD70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70"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70"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70">
        <f>S70+V70+Y70+AB70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70"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70">
        <f>AE70+AF70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70"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7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7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7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70" start="0" length="0">
      <dxf>
        <font>
          <sz val="12"/>
          <color theme="1"/>
          <name val="Calibri"/>
          <family val="2"/>
          <charset val="238"/>
          <scheme val="minor"/>
        </font>
      </dxf>
    </rfmt>
  </rrc>
  <rrc rId="3049" sId="1" ref="A70:XFD70" action="deleteRow">
    <undo index="65535" exp="area" dr="AK68:AK70" r="AK71" sId="1"/>
    <undo index="65535" exp="area" dr="AJ68:AJ70" r="AJ71" sId="1"/>
    <undo index="65535" exp="area" dr="AI68:AI70" r="AI71" sId="1"/>
    <undo index="65535" exp="area" dr="AG68:AG70" r="AG71" sId="1"/>
    <undo index="65535" exp="area" dr="AF68:AF70" r="AF71" sId="1"/>
    <undo index="65535" exp="area" dr="AE68:AE70" r="AE71" sId="1"/>
    <undo index="65535" exp="area" dr="AD68:AD70" r="AD71" sId="1"/>
    <undo index="65535" exp="area" dr="AC68:AC70" r="AC71" sId="1"/>
    <undo index="65535" exp="area" dr="AB68:AB70" r="AB71" sId="1"/>
    <undo index="65535" exp="area" dr="AA68:AA70" r="AA71" sId="1"/>
    <undo index="65535" exp="area" dr="Z68:Z70" r="Z71" sId="1"/>
    <undo index="65535" exp="area" dr="Y68:Y70" r="Y71" sId="1"/>
    <undo index="65535" exp="area" dr="X68:X70" r="X71" sId="1"/>
    <undo index="65535" exp="area" dr="W68:W70" r="W71" sId="1"/>
    <undo index="65535" exp="area" dr="V68:V70" r="V71" sId="1"/>
    <undo index="65535" exp="area" dr="U68:U70" r="U71" sId="1"/>
    <undo index="65535" exp="area" dr="T68:T70" r="T71" sId="1"/>
    <undo index="65535" exp="area" dr="S68:S70" r="S71" sId="1"/>
    <undo index="65535" exp="area" ref3D="1" dr="$H$1:$N$1048576" dn="Z_65B035E3_87FA_46C5_996E_864F2C8D0EBC_.wvu.Cols" sId="1"/>
    <rfmt sheetId="1" xfDxf="1" sqref="A70:XFD70" start="0" length="0"/>
    <rfmt sheetId="1" sqref="A7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7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7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7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7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7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7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7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7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70">
        <f>T70+U70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70">
        <f>W70+X70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70">
        <f>Z70+AA70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7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7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70">
        <f>AC70+AD70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70">
        <f>S70+V70+Y70+AB70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7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70">
        <f>AE70+AF70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70"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7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7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7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70" start="0" length="0">
      <dxf>
        <font>
          <sz val="12"/>
          <color theme="1"/>
          <name val="Calibri"/>
          <family val="2"/>
          <charset val="238"/>
          <scheme val="minor"/>
        </font>
      </dxf>
    </rfmt>
  </rrc>
  <rrc rId="3050" sId="1" ref="A70:XFD70" action="deleteRow">
    <undo index="65535" exp="area" ref3D="1" dr="$H$1:$N$1048576" dn="Z_65B035E3_87FA_46C5_996E_864F2C8D0EBC_.wvu.Cols" sId="1"/>
    <rfmt sheetId="1" xfDxf="1" sqref="A70:XFD70" start="0" length="0"/>
    <rfmt sheetId="1" sqref="A7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7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7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7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7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7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70" t="inlineStr">
        <is>
          <t>TOTAL PRAHOVA</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70"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7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7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7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7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7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7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7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7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7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7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70">
        <f>SUM(S68:S69)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70">
        <f>SUM(T68:T69)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70">
        <f>SUM(U68:U69)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70">
        <f>SUM(V68:V69)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70">
        <f>SUM(W68:W69)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70">
        <f>SUM(X68:X69)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70">
        <f>SUM(Y68:Y69)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70">
        <f>SUM(Z68:Z69)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70">
        <f>SUM(AA68:AA69)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70">
        <f>SUM(AB68:AB69)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70">
        <f>SUM(AC68:AC69)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70">
        <f>SUM(AD68:AD69)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70">
        <f>SUM(AE68:AE69)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70">
        <f>SUM(AF68:AF69)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70">
        <f>SUM(AG68:AG69)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70"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I70">
        <f>SUM(AI68:AI69)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70">
        <f>SUM(AJ68:AJ69)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70">
        <f>SUM(AK68:AK69)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70" start="0" length="0">
      <dxf>
        <font>
          <sz val="12"/>
          <color theme="1"/>
          <name val="Calibri"/>
          <family val="2"/>
          <charset val="238"/>
          <scheme val="minor"/>
        </font>
      </dxf>
    </rfmt>
  </rrc>
  <rrc rId="3051" sId="1" ref="A70:XFD70" action="deleteRow">
    <undo index="65535" exp="area" ref3D="1" dr="$H$1:$N$1048576" dn="Z_65B035E3_87FA_46C5_996E_864F2C8D0EBC_.wvu.Cols" sId="1"/>
    <rfmt sheetId="1" xfDxf="1" sqref="A70:XFD70" start="0" length="0"/>
    <rfmt sheetId="1" sqref="A70"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70"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7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7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7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7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7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7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7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70" t="inlineStr">
        <is>
          <t>SĂLAJ</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7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7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7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7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7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7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70"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7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7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dxf="1">
      <nc r="AH70"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7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7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7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70" start="0" length="0">
      <dxf>
        <font>
          <sz val="12"/>
          <color theme="1"/>
          <name val="Calibri"/>
          <family val="2"/>
          <charset val="238"/>
          <scheme val="minor"/>
        </font>
      </dxf>
    </rfmt>
  </rrc>
  <rrc rId="3052" sId="1" ref="A70:XFD70" action="deleteRow">
    <undo index="65535" exp="area" dr="AK70:AK73" r="AK74" sId="1"/>
    <undo index="65535" exp="area" dr="AJ70:AJ73" r="AJ74" sId="1"/>
    <undo index="65535" exp="area" dr="AI70:AI73" r="AI74" sId="1"/>
    <undo index="65535" exp="area" dr="AG70:AG73" r="AG74" sId="1"/>
    <undo index="65535" exp="area" dr="AF70:AF73" r="AF74" sId="1"/>
    <undo index="65535" exp="area" dr="AE70:AE73" r="AE74" sId="1"/>
    <undo index="65535" exp="area" dr="AD70:AD73" r="AD74" sId="1"/>
    <undo index="65535" exp="area" dr="AC70:AC73" r="AC74" sId="1"/>
    <undo index="65535" exp="area" dr="AB70:AB73" r="AB74" sId="1"/>
    <undo index="65535" exp="area" dr="AA70:AA73" r="AA74" sId="1"/>
    <undo index="65535" exp="area" dr="Z70:Z73" r="Z74" sId="1"/>
    <undo index="65535" exp="area" dr="Y70:Y73" r="Y74" sId="1"/>
    <undo index="65535" exp="area" dr="X70:X73" r="X74" sId="1"/>
    <undo index="65535" exp="area" dr="W70:W73" r="W74" sId="1"/>
    <undo index="65535" exp="area" dr="V70:V73" r="V74" sId="1"/>
    <undo index="65535" exp="area" dr="U70:U73" r="U74" sId="1"/>
    <undo index="65535" exp="area" dr="T70:T73" r="T74" sId="1"/>
    <undo index="65535" exp="area" dr="S70:S73" r="S74" sId="1"/>
    <undo index="65535" exp="area" ref3D="1" dr="$H$1:$N$1048576" dn="Z_65B035E3_87FA_46C5_996E_864F2C8D0EBC_.wvu.Cols" sId="1"/>
    <rfmt sheetId="1" xfDxf="1" sqref="A70:XFD70" start="0" length="0"/>
    <rcc rId="0" sId="1" dxf="1">
      <nc r="A70">
        <v>1</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70"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7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7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7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7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7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7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7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70">
        <f>T70+U70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70">
        <f>W70+X70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7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7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7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70">
        <f>AC70+AD70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70">
        <f>S70+V70+Y70+AB70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7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70">
        <f>AE70+AF70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70"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7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7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7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70" start="0" length="0">
      <dxf>
        <font>
          <sz val="12"/>
          <color theme="1"/>
          <name val="Calibri"/>
          <family val="2"/>
          <charset val="238"/>
          <scheme val="minor"/>
        </font>
      </dxf>
    </rfmt>
  </rrc>
  <rrc rId="3053" sId="1" ref="A70:XFD70" action="deleteRow">
    <undo index="65535" exp="area" dr="AK70:AK72" r="AK73" sId="1"/>
    <undo index="65535" exp="area" dr="AJ70:AJ72" r="AJ73" sId="1"/>
    <undo index="65535" exp="area" dr="AI70:AI72" r="AI73" sId="1"/>
    <undo index="65535" exp="area" dr="AG70:AG72" r="AG73" sId="1"/>
    <undo index="65535" exp="area" dr="AF70:AF72" r="AF73" sId="1"/>
    <undo index="65535" exp="area" dr="AE70:AE72" r="AE73" sId="1"/>
    <undo index="65535" exp="area" dr="AD70:AD72" r="AD73" sId="1"/>
    <undo index="65535" exp="area" dr="AC70:AC72" r="AC73" sId="1"/>
    <undo index="65535" exp="area" dr="AB70:AB72" r="AB73" sId="1"/>
    <undo index="65535" exp="area" dr="AA70:AA72" r="AA73" sId="1"/>
    <undo index="65535" exp="area" dr="Z70:Z72" r="Z73" sId="1"/>
    <undo index="65535" exp="area" dr="Y70:Y72" r="Y73" sId="1"/>
    <undo index="65535" exp="area" dr="X70:X72" r="X73" sId="1"/>
    <undo index="65535" exp="area" dr="W70:W72" r="W73" sId="1"/>
    <undo index="65535" exp="area" dr="V70:V72" r="V73" sId="1"/>
    <undo index="65535" exp="area" dr="U70:U72" r="U73" sId="1"/>
    <undo index="65535" exp="area" dr="T70:T72" r="T73" sId="1"/>
    <undo index="65535" exp="area" dr="S70:S72" r="S73" sId="1"/>
    <undo index="65535" exp="area" ref3D="1" dr="$H$1:$N$1048576" dn="Z_65B035E3_87FA_46C5_996E_864F2C8D0EBC_.wvu.Cols" sId="1"/>
    <rfmt sheetId="1" xfDxf="1" sqref="A70:XFD70" start="0" length="0"/>
    <rcc rId="0" sId="1" dxf="1">
      <nc r="A70">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7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7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7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7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7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7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7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7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70">
        <f>T70+U70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70">
        <f>W70+X70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7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7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7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70">
        <f>AC70+AD70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70">
        <f>S70+V70+Y70+AB70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7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70">
        <f>AE70+AF70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70"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7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7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7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70" start="0" length="0">
      <dxf>
        <font>
          <sz val="12"/>
          <color theme="1"/>
          <name val="Calibri"/>
          <family val="2"/>
          <charset val="238"/>
          <scheme val="minor"/>
        </font>
      </dxf>
    </rfmt>
  </rrc>
  <rrc rId="3054" sId="1" ref="A70:XFD70" action="deleteRow">
    <undo index="65535" exp="area" dr="AK70:AK71" r="AK72" sId="1"/>
    <undo index="65535" exp="area" dr="AJ70:AJ71" r="AJ72" sId="1"/>
    <undo index="65535" exp="area" dr="AI70:AI71" r="AI72" sId="1"/>
    <undo index="65535" exp="area" dr="AG70:AG71" r="AG72" sId="1"/>
    <undo index="65535" exp="area" dr="AF70:AF71" r="AF72" sId="1"/>
    <undo index="65535" exp="area" dr="AE70:AE71" r="AE72" sId="1"/>
    <undo index="65535" exp="area" dr="AD70:AD71" r="AD72" sId="1"/>
    <undo index="65535" exp="area" dr="AC70:AC71" r="AC72" sId="1"/>
    <undo index="65535" exp="area" dr="AB70:AB71" r="AB72" sId="1"/>
    <undo index="65535" exp="area" dr="AA70:AA71" r="AA72" sId="1"/>
    <undo index="65535" exp="area" dr="Z70:Z71" r="Z72" sId="1"/>
    <undo index="65535" exp="area" dr="Y70:Y71" r="Y72" sId="1"/>
    <undo index="65535" exp="area" dr="X70:X71" r="X72" sId="1"/>
    <undo index="65535" exp="area" dr="W70:W71" r="W72" sId="1"/>
    <undo index="65535" exp="area" dr="V70:V71" r="V72" sId="1"/>
    <undo index="65535" exp="area" dr="U70:U71" r="U72" sId="1"/>
    <undo index="65535" exp="area" dr="T70:T71" r="T72" sId="1"/>
    <undo index="65535" exp="area" dr="S70:S71" r="S72" sId="1"/>
    <undo index="65535" exp="area" ref3D="1" dr="$H$1:$N$1048576" dn="Z_65B035E3_87FA_46C5_996E_864F2C8D0EBC_.wvu.Cols" sId="1"/>
    <rfmt sheetId="1" xfDxf="1" sqref="A70:XFD70" start="0" length="0"/>
    <rfmt sheetId="1" sqref="A7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7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7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7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7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7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7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7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7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70">
        <f>T70+U70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70">
        <f>W70+X70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7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7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7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70">
        <f>AC70+AD70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70">
        <f>S70+V70+Y70+AB70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7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70">
        <f>AE70+AF70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70"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7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7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7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70" start="0" length="0">
      <dxf>
        <font>
          <sz val="12"/>
          <color theme="1"/>
          <name val="Calibri"/>
          <family val="2"/>
          <charset val="238"/>
          <scheme val="minor"/>
        </font>
      </dxf>
    </rfmt>
  </rrc>
  <rrc rId="3055" sId="1" ref="A70:XFD70" action="deleteRow">
    <undo index="65535" exp="area" dr="AK70" r="AK71" sId="1"/>
    <undo index="65535" exp="area" dr="AJ70" r="AJ71" sId="1"/>
    <undo index="65535" exp="area" dr="AI70" r="AI71" sId="1"/>
    <undo index="65535" exp="area" dr="AG70" r="AG71" sId="1"/>
    <undo index="65535" exp="area" dr="AF70" r="AF71" sId="1"/>
    <undo index="65535" exp="area" dr="AE70" r="AE71" sId="1"/>
    <undo index="65535" exp="area" dr="AD70" r="AD71" sId="1"/>
    <undo index="65535" exp="area" dr="AC70" r="AC71" sId="1"/>
    <undo index="65535" exp="area" dr="AB70" r="AB71" sId="1"/>
    <undo index="65535" exp="area" dr="AA70" r="AA71" sId="1"/>
    <undo index="65535" exp="area" dr="Z70" r="Z71" sId="1"/>
    <undo index="65535" exp="area" dr="Y70" r="Y71" sId="1"/>
    <undo index="65535" exp="area" dr="X70" r="X71" sId="1"/>
    <undo index="65535" exp="area" dr="W70" r="W71" sId="1"/>
    <undo index="65535" exp="area" dr="V70" r="V71" sId="1"/>
    <undo index="65535" exp="area" dr="U70" r="U71" sId="1"/>
    <undo index="65535" exp="area" dr="T70" r="T71" sId="1"/>
    <undo index="65535" exp="area" dr="S70" r="S71" sId="1"/>
    <undo index="65535" exp="area" ref3D="1" dr="$H$1:$N$1048576" dn="Z_65B035E3_87FA_46C5_996E_864F2C8D0EBC_.wvu.Cols" sId="1"/>
    <rfmt sheetId="1" xfDxf="1" sqref="A70:XFD70" start="0" length="0"/>
    <rfmt sheetId="1" sqref="A7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7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7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7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7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7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7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7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7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70">
        <f>T70+U70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70">
        <f>W70+X70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7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7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7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70">
        <f>AC70+AD70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70">
        <f>S70+V70+Y70+AB70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7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70">
        <f>AE70+AF70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70"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7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7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7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70" start="0" length="0">
      <dxf>
        <font>
          <sz val="12"/>
          <color theme="1"/>
          <name val="Calibri"/>
          <family val="2"/>
          <charset val="238"/>
          <scheme val="minor"/>
        </font>
      </dxf>
    </rfmt>
  </rrc>
  <rrc rId="3056" sId="1" ref="A70:XFD70" action="deleteRow">
    <undo index="65535" exp="area" ref3D="1" dr="$H$1:$N$1048576" dn="Z_65B035E3_87FA_46C5_996E_864F2C8D0EBC_.wvu.Cols" sId="1"/>
    <rfmt sheetId="1" xfDxf="1" sqref="A70:XFD70" start="0" length="0"/>
    <rfmt sheetId="1" sqref="A7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7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7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7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7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7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70" t="inlineStr">
        <is>
          <t>TOTAL SĂLAJ</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70"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7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7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7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7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7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7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7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7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7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7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7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7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7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7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7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7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7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7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7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7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7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7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7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7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7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70"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I7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7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7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70" start="0" length="0">
      <dxf>
        <font>
          <sz val="12"/>
          <color theme="1"/>
          <name val="Calibri"/>
          <family val="2"/>
          <charset val="238"/>
          <scheme val="minor"/>
        </font>
      </dxf>
    </rfmt>
  </rrc>
  <rrc rId="3057" sId="1" ref="A70:XFD70" action="deleteRow">
    <undo index="65535" exp="area" ref3D="1" dr="$H$1:$N$1048576" dn="Z_65B035E3_87FA_46C5_996E_864F2C8D0EBC_.wvu.Cols" sId="1"/>
    <rfmt sheetId="1" xfDxf="1" sqref="A70:XFD70" start="0" length="0"/>
    <rfmt sheetId="1" sqref="A70"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70"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7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7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7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7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7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7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7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70" t="inlineStr">
        <is>
          <t>SATU MARE</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7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7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7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7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7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7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70"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7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7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dxf="1">
      <nc r="AH70"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7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7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7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70" start="0" length="0">
      <dxf>
        <font>
          <sz val="12"/>
          <color theme="1"/>
          <name val="Calibri"/>
          <family val="2"/>
          <charset val="238"/>
          <scheme val="minor"/>
        </font>
      </dxf>
    </rfmt>
  </rrc>
  <rrc rId="3058" sId="1" ref="A70:XFD70" action="deleteRow">
    <undo index="65535" exp="area" dr="AK70:AK72" r="AK73" sId="1"/>
    <undo index="65535" exp="area" dr="AJ70:AJ72" r="AJ73" sId="1"/>
    <undo index="65535" exp="area" dr="AI70:AI72" r="AI73" sId="1"/>
    <undo index="65535" exp="area" dr="AG70:AG72" r="AG73" sId="1"/>
    <undo index="65535" exp="area" dr="AF70:AF72" r="AF73" sId="1"/>
    <undo index="65535" exp="area" dr="AE70:AE72" r="AE73" sId="1"/>
    <undo index="65535" exp="area" dr="AD70:AD72" r="AD73" sId="1"/>
    <undo index="65535" exp="area" dr="AC70:AC72" r="AC73" sId="1"/>
    <undo index="65535" exp="area" dr="AB70:AB72" r="AB73" sId="1"/>
    <undo index="65535" exp="area" dr="AA70:AA72" r="AA73" sId="1"/>
    <undo index="65535" exp="area" dr="Z70:Z72" r="Z73" sId="1"/>
    <undo index="65535" exp="area" dr="Y70:Y72" r="Y73" sId="1"/>
    <undo index="65535" exp="area" dr="X70:X72" r="X73" sId="1"/>
    <undo index="65535" exp="area" dr="W70:W72" r="W73" sId="1"/>
    <undo index="65535" exp="area" dr="V70:V72" r="V73" sId="1"/>
    <undo index="65535" exp="area" dr="U70:U72" r="U73" sId="1"/>
    <undo index="65535" exp="area" dr="T70:T72" r="T73" sId="1"/>
    <undo index="65535" exp="area" dr="S70:S72" r="S73" sId="1"/>
    <undo index="65535" exp="area" ref3D="1" dr="$H$1:$N$1048576" dn="Z_65B035E3_87FA_46C5_996E_864F2C8D0EBC_.wvu.Cols" sId="1"/>
    <rfmt sheetId="1" xfDxf="1" sqref="A70:XFD70" start="0" length="0"/>
    <rcc rId="0" sId="1" dxf="1">
      <nc r="A70">
        <v>1</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70"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7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7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7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7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7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7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7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70">
        <f>T70+U70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70">
        <f>W70+X70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7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7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7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70">
        <f>AC70+AD70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70">
        <f>S70+V70+Y70+AB70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7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70">
        <f>AE70+AF70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70"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7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7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7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70" start="0" length="0">
      <dxf>
        <font>
          <sz val="12"/>
          <color theme="1"/>
          <name val="Calibri"/>
          <family val="2"/>
          <charset val="238"/>
          <scheme val="minor"/>
        </font>
      </dxf>
    </rfmt>
  </rrc>
  <rrc rId="3059" sId="1" ref="A70:XFD70" action="deleteRow">
    <undo index="65535" exp="area" dr="AK70:AK71" r="AK72" sId="1"/>
    <undo index="65535" exp="area" dr="AJ70:AJ71" r="AJ72" sId="1"/>
    <undo index="65535" exp="area" dr="AI70:AI71" r="AI72" sId="1"/>
    <undo index="65535" exp="area" dr="AG70:AG71" r="AG72" sId="1"/>
    <undo index="65535" exp="area" dr="AF70:AF71" r="AF72" sId="1"/>
    <undo index="65535" exp="area" dr="AE70:AE71" r="AE72" sId="1"/>
    <undo index="65535" exp="area" dr="AD70:AD71" r="AD72" sId="1"/>
    <undo index="65535" exp="area" dr="AC70:AC71" r="AC72" sId="1"/>
    <undo index="65535" exp="area" dr="AB70:AB71" r="AB72" sId="1"/>
    <undo index="65535" exp="area" dr="AA70:AA71" r="AA72" sId="1"/>
    <undo index="65535" exp="area" dr="Z70:Z71" r="Z72" sId="1"/>
    <undo index="65535" exp="area" dr="Y70:Y71" r="Y72" sId="1"/>
    <undo index="65535" exp="area" dr="X70:X71" r="X72" sId="1"/>
    <undo index="65535" exp="area" dr="W70:W71" r="W72" sId="1"/>
    <undo index="65535" exp="area" dr="V70:V71" r="V72" sId="1"/>
    <undo index="65535" exp="area" dr="U70:U71" r="U72" sId="1"/>
    <undo index="65535" exp="area" dr="T70:T71" r="T72" sId="1"/>
    <undo index="65535" exp="area" dr="S70:S71" r="S72" sId="1"/>
    <undo index="65535" exp="area" ref3D="1" dr="$H$1:$N$1048576" dn="Z_65B035E3_87FA_46C5_996E_864F2C8D0EBC_.wvu.Cols" sId="1"/>
    <rfmt sheetId="1" xfDxf="1" sqref="A70:XFD70" start="0" length="0"/>
    <rcc rId="0" sId="1" dxf="1">
      <nc r="A70">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7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7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7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7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7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7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7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7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70">
        <f>T70+U70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70">
        <f>W70+X70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7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7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7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70">
        <f>AC70+AD70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70">
        <f>S70+V70+Y70+AB70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7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70">
        <f>AE70+AF70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70"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7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7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7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70" start="0" length="0">
      <dxf>
        <font>
          <sz val="12"/>
          <color theme="1"/>
          <name val="Calibri"/>
          <family val="2"/>
          <charset val="238"/>
          <scheme val="minor"/>
        </font>
      </dxf>
    </rfmt>
  </rrc>
  <rrc rId="3060" sId="1" ref="A70:XFD70" action="deleteRow">
    <undo index="65535" exp="area" dr="AK70" r="AK71" sId="1"/>
    <undo index="65535" exp="area" dr="AJ70" r="AJ71" sId="1"/>
    <undo index="65535" exp="area" dr="AI70" r="AI71" sId="1"/>
    <undo index="65535" exp="area" dr="AG70" r="AG71" sId="1"/>
    <undo index="65535" exp="area" dr="AF70" r="AF71" sId="1"/>
    <undo index="65535" exp="area" dr="AE70" r="AE71" sId="1"/>
    <undo index="65535" exp="area" dr="AD70" r="AD71" sId="1"/>
    <undo index="65535" exp="area" dr="AC70" r="AC71" sId="1"/>
    <undo index="65535" exp="area" dr="AB70" r="AB71" sId="1"/>
    <undo index="65535" exp="area" dr="AA70" r="AA71" sId="1"/>
    <undo index="65535" exp="area" dr="Z70" r="Z71" sId="1"/>
    <undo index="65535" exp="area" dr="Y70" r="Y71" sId="1"/>
    <undo index="65535" exp="area" dr="X70" r="X71" sId="1"/>
    <undo index="65535" exp="area" dr="W70" r="W71" sId="1"/>
    <undo index="65535" exp="area" dr="V70" r="V71" sId="1"/>
    <undo index="65535" exp="area" dr="U70" r="U71" sId="1"/>
    <undo index="65535" exp="area" dr="T70" r="T71" sId="1"/>
    <undo index="65535" exp="area" dr="S70" r="S71" sId="1"/>
    <undo index="65535" exp="area" ref3D="1" dr="$H$1:$N$1048576" dn="Z_65B035E3_87FA_46C5_996E_864F2C8D0EBC_.wvu.Cols" sId="1"/>
    <rfmt sheetId="1" xfDxf="1" sqref="A70:XFD70" start="0" length="0"/>
    <rfmt sheetId="1" sqref="A7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7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7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7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7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7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7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7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7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70">
        <f>T70+U70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70">
        <f>W70+X70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7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7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7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70">
        <f>AC70+AD70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70">
        <f>S70+V70+Y70+AB70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7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70">
        <f>AE70+AF70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70"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7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7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7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70" start="0" length="0">
      <dxf>
        <font>
          <sz val="12"/>
          <color theme="1"/>
          <name val="Calibri"/>
          <family val="2"/>
          <charset val="238"/>
          <scheme val="minor"/>
        </font>
      </dxf>
    </rfmt>
  </rrc>
  <rrc rId="3061" sId="1" ref="A70:XFD70" action="deleteRow">
    <undo index="65535" exp="area" ref3D="1" dr="$H$1:$N$1048576" dn="Z_65B035E3_87FA_46C5_996E_864F2C8D0EBC_.wvu.Cols" sId="1"/>
    <rfmt sheetId="1" xfDxf="1" sqref="A70:XFD70" start="0" length="0"/>
    <rfmt sheetId="1" sqref="A7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7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7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7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7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7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70" t="inlineStr">
        <is>
          <t>TOTAL SATU MARE</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70"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7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7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7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7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7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7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7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7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7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7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7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7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7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7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7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7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7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7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7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7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7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7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7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7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7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70"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I7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7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7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70" start="0" length="0">
      <dxf>
        <font>
          <sz val="12"/>
          <color theme="1"/>
          <name val="Calibri"/>
          <family val="2"/>
          <charset val="238"/>
          <scheme val="minor"/>
        </font>
      </dxf>
    </rfmt>
  </rrc>
  <rrc rId="3062" sId="1" ref="A70:XFD70" action="deleteRow">
    <undo index="65535" exp="area" ref3D="1" dr="$H$1:$N$1048576" dn="Z_65B035E3_87FA_46C5_996E_864F2C8D0EBC_.wvu.Cols" sId="1"/>
    <rfmt sheetId="1" xfDxf="1" sqref="A70:XFD70" start="0" length="0"/>
    <rfmt sheetId="1" sqref="A70"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70"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7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7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7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7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7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7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7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70" t="inlineStr">
        <is>
          <t>SIBIU</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7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7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7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7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7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7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70"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7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7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dxf="1">
      <nc r="AH70"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7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7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7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70" start="0" length="0">
      <dxf>
        <font>
          <sz val="12"/>
          <color theme="1"/>
          <name val="Calibri"/>
          <family val="2"/>
          <charset val="238"/>
          <scheme val="minor"/>
        </font>
      </dxf>
    </rfmt>
  </rrc>
  <rrc rId="3063" sId="1" ref="A70:XFD70" action="deleteRow">
    <undo index="65535" exp="area" dr="AK70:AK72" r="AK73" sId="1"/>
    <undo index="65535" exp="area" dr="AJ70:AJ72" r="AJ73" sId="1"/>
    <undo index="65535" exp="area" dr="AI70:AI72" r="AI73" sId="1"/>
    <undo index="65535" exp="area" dr="AG70:AG72" r="AG73" sId="1"/>
    <undo index="65535" exp="area" dr="AF70:AF72" r="AF73" sId="1"/>
    <undo index="65535" exp="area" dr="AE70:AE72" r="AE73" sId="1"/>
    <undo index="65535" exp="area" dr="AD70:AD72" r="AD73" sId="1"/>
    <undo index="65535" exp="area" dr="AC70:AC72" r="AC73" sId="1"/>
    <undo index="65535" exp="area" dr="AB70:AB72" r="AB73" sId="1"/>
    <undo index="65535" exp="area" dr="AA70:AA72" r="AA73" sId="1"/>
    <undo index="65535" exp="area" dr="Z70:Z72" r="Z73" sId="1"/>
    <undo index="65535" exp="area" dr="Y70:Y72" r="Y73" sId="1"/>
    <undo index="65535" exp="area" dr="X70:X72" r="X73" sId="1"/>
    <undo index="65535" exp="area" dr="W70:W72" r="W73" sId="1"/>
    <undo index="65535" exp="area" dr="V70:V72" r="V73" sId="1"/>
    <undo index="65535" exp="area" dr="U70:U72" r="U73" sId="1"/>
    <undo index="65535" exp="area" dr="T70:T72" r="T73" sId="1"/>
    <undo index="65535" exp="area" dr="S70:S72" r="S73" sId="1"/>
    <undo index="65535" exp="area" ref3D="1" dr="$H$1:$N$1048576" dn="Z_65B035E3_87FA_46C5_996E_864F2C8D0EBC_.wvu.Cols" sId="1"/>
    <rfmt sheetId="1" xfDxf="1" sqref="A70:XFD70" start="0" length="0"/>
    <rcc rId="0" sId="1" dxf="1">
      <nc r="A70">
        <v>1</v>
      </nc>
      <n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cc rId="0" sId="1" dxf="1">
      <nc r="B70">
        <v>118759</v>
      </nc>
      <n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C70">
        <v>439</v>
      </nc>
      <n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D70" t="inlineStr">
        <is>
          <t>SD</t>
        </is>
      </nc>
      <n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70" t="inlineStr">
        <is>
          <t>AP 2/11i  /2.2</t>
        </is>
      </nc>
      <n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ndxf>
    </rcc>
    <rcc rId="0" sId="1" dxf="1">
      <nc r="F70" t="inlineStr">
        <is>
          <t>CP1 less /2017</t>
        </is>
      </nc>
      <n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cc rId="0" sId="1" dxf="1">
      <nc r="G70" t="inlineStr">
        <is>
          <t>Sa spunem NU coruptiei</t>
        </is>
      </nc>
      <ndxf>
        <alignment horizontal="center" vertical="center" wrapText="1"/>
        <border outline="0">
          <left style="thin">
            <color indexed="64"/>
          </left>
          <right style="thin">
            <color indexed="64"/>
          </right>
          <top style="thin">
            <color indexed="64"/>
          </top>
          <bottom style="thin">
            <color indexed="64"/>
          </bottom>
        </border>
      </ndxf>
    </rcc>
    <rcc rId="0" sId="1" dxf="1">
      <nc r="H70" t="inlineStr">
        <is>
          <t>Județul Sibiu</t>
        </is>
      </nc>
      <n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ndxf>
    </rcc>
    <rcc rId="0" sId="1" dxf="1">
      <nc r="I70" t="inlineStr">
        <is>
          <t>Asociația Română Pentru Transparență</t>
        </is>
      </nc>
      <n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J70" t="inlineStr">
        <is>
          <t>OBIECTIV GENERAL: Îmbunataþirea capacitaþii administrative a Consiliului Judeþean Sibiu de a creste integritatea si preveni corupþia, prin dezvoltarea si implementarea unui standard de integritate, prin dezvoltarea si implementarea unui mecanism de cooperare cu societatea civila si prin cresterea nivelului de educaþie anticorupþie a personalului din cadrul instituþiei.
Obiectivele specifice ale proiectului
1. OBIECTIV SPECIFIC 1: Dezvoltarea unui standard de integritate, ca mecanism aplicabil la nivelul CJ Sibiu, în corespondenþa cu SNA 2016-2020 si raportat la SCAP, prin Elaborarea a minimum 5 politici si proceduri operaþionale/de sistem, cu indicatorii aferenþi si prin dezvoltarea unui sistem de avertizare a iregularitaþilor si a posibilelor fapte de corupþie la nivelul instituþiei publice.
2. OBIECTIV SPECIFIC 2: Implementarea unui standard de integritate, mecanism aplicabil în cadrul CJ Sibiu în vederea cresterii integritaþii si reducerii vulnerabilitaþii la corupþie, implementat prin Hotarâre de CJ, cu ajutorul unui manual de implementare elaborat în cadrul proiectului.
3. OBIECTIV SPECIFIC 3: Dezvoltarea si implementarea unui mecanism de cooperare cu societatea civila pentru monitorizarea si evaluarea implementarii masurilor anticorupþie la nivelul CJ Sibiu, în scopul monitorizarii si evaluarii implementarii masurilor anticorupþie aplicabile la nivel de instituþiei, în corelare cu Strategia Naþionala Anticorupþie 2016-2020.
4. OBIECTIV SPECIFIC 4: Cresterea nivelului de educaþie anticorupþie în rândul personalului de conducere si execuþie din cadrul instituþiei CJ Sibiu, prin organizarea de cursuri de formare/ perfecþionare în domeniul prevenirii corupþiei, eticii si integritaþii.</t>
        </is>
      </nc>
      <n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ndxf>
    </rcc>
    <rcc rId="0" sId="1" dxf="1" numFmtId="19">
      <nc r="K70">
        <v>43304</v>
      </nc>
      <n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ndxf>
    </rcc>
    <rcc rId="0" sId="1" dxf="1" numFmtId="19">
      <nc r="L70">
        <v>43792</v>
      </nc>
      <n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ndxf>
    </rcc>
    <rcc rId="0" sId="1" dxf="1" numFmtId="4">
      <nc r="M70">
        <v>85</v>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cc rId="0" sId="1" dxf="1">
      <nc r="N70">
        <v>7</v>
      </nc>
      <ndxf>
        <alignment horizontal="center" vertical="center" wrapText="1"/>
        <border outline="0">
          <left style="thin">
            <color indexed="64"/>
          </left>
          <right style="thin">
            <color indexed="64"/>
          </right>
          <top style="thin">
            <color indexed="64"/>
          </top>
          <bottom style="thin">
            <color indexed="64"/>
          </bottom>
        </border>
      </ndxf>
    </rcc>
    <rcc rId="0" sId="1" dxf="1">
      <nc r="O70" t="inlineStr">
        <is>
          <t>Sibiu</t>
        </is>
      </nc>
      <ndxf>
        <alignment horizontal="center" vertical="center" wrapText="1"/>
        <border outline="0">
          <left style="thin">
            <color indexed="64"/>
          </left>
          <right style="thin">
            <color indexed="64"/>
          </right>
          <top style="thin">
            <color indexed="64"/>
          </top>
          <bottom style="thin">
            <color indexed="64"/>
          </bottom>
        </border>
      </ndxf>
    </rcc>
    <rcc rId="0" sId="1" dxf="1">
      <nc r="P70" t="inlineStr">
        <is>
          <t>Sibiu</t>
        </is>
      </nc>
      <ndxf>
        <alignment horizontal="center" vertical="center" wrapText="1"/>
        <border outline="0">
          <left style="thin">
            <color indexed="64"/>
          </left>
          <right style="thin">
            <color indexed="64"/>
          </right>
          <top style="thin">
            <color indexed="64"/>
          </top>
          <bottom style="thin">
            <color indexed="64"/>
          </bottom>
        </border>
      </ndxf>
    </rcc>
    <rcc rId="0" sId="1" dxf="1">
      <nc r="Q70" t="inlineStr">
        <is>
          <t>APL</t>
        </is>
      </nc>
      <ndxf>
        <alignment horizontal="center" vertical="center" wrapText="1"/>
        <border outline="0">
          <left style="thin">
            <color indexed="64"/>
          </left>
          <right style="thin">
            <color indexed="64"/>
          </right>
          <top style="thin">
            <color indexed="64"/>
          </top>
          <bottom style="thin">
            <color indexed="64"/>
          </bottom>
        </border>
      </ndxf>
    </rcc>
    <rcc rId="0" sId="1" dxf="1">
      <nc r="R70" t="inlineStr">
        <is>
          <t>119 - Investiții în capacitatea instituțională și în eficiența administrațiilor și a serviciilor publice la nivel național, regional și local, în perspectiva realizării de reforme, a unei mai bune legiferări și a bunei guvernanțe</t>
        </is>
      </nc>
      <ndxf>
        <alignment horizontal="center" vertical="center" wrapText="1"/>
        <border outline="0">
          <left style="thin">
            <color indexed="64"/>
          </left>
          <right style="thin">
            <color indexed="64"/>
          </right>
          <top style="thin">
            <color indexed="64"/>
          </top>
          <bottom style="thin">
            <color indexed="64"/>
          </bottom>
        </border>
      </ndxf>
    </rcc>
    <rcc rId="0" sId="1" s="1" dxf="1" numFmtId="4">
      <nc r="S70">
        <v>288260.65000000002</v>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umFmtId="4">
      <nc r="T70">
        <v>288260.65000000002</v>
      </nc>
      <ndxf>
        <font>
          <sz val="12"/>
          <color theme="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dxf="1">
      <nc r="U70" t="inlineStr">
        <is>
          <t>0,00</t>
        </is>
      </nc>
      <ndxf>
        <font>
          <sz val="12"/>
          <color theme="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ndxf>
    </rcc>
    <rcc rId="0" sId="1" s="1" dxf="1" numFmtId="4">
      <nc r="V70">
        <v>47188.93</v>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umFmtId="4">
      <nc r="W70">
        <v>47188.93</v>
      </nc>
      <ndxf>
        <font>
          <sz val="12"/>
          <color theme="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ndxf>
    </rcc>
    <rcc rId="0" sId="1" dxf="1">
      <nc r="X70" t="inlineStr">
        <is>
          <t>0,00</t>
        </is>
      </nc>
      <ndxf>
        <font>
          <sz val="12"/>
          <color theme="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ndxf>
    </rcc>
    <rcc rId="0" sId="1" s="1" dxf="1" numFmtId="4">
      <nc r="Y70">
        <v>6845.9</v>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umFmtId="4">
      <nc r="Z70">
        <v>6845.9</v>
      </nc>
      <ndxf>
        <font>
          <sz val="12"/>
          <color theme="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ndxf>
    </rcc>
    <rcc rId="0" sId="1" dxf="1">
      <nc r="AA70" t="inlineStr">
        <is>
          <t>0,00</t>
        </is>
      </nc>
      <ndxf>
        <font>
          <sz val="12"/>
          <color theme="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ndxf>
    </rcc>
    <rcc rId="0" sId="1" s="1" dxf="1">
      <nc r="AB70">
        <f>AC70+AD70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7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70">
        <f>S70+V70+Y70+AB70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7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70">
        <f>AE70+AF70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70"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I70" t="inlineStr">
        <is>
          <t>n.a</t>
        </is>
      </nc>
      <n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ndxf>
    </rcc>
    <rcc rId="0" sId="1" dxf="1" numFmtId="4">
      <nc r="AJ70">
        <v>0</v>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umFmtId="4">
      <nc r="AK70">
        <v>0</v>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L70" start="0" length="0">
      <dxf>
        <font>
          <sz val="12"/>
          <color theme="1"/>
          <name val="Calibri"/>
          <family val="2"/>
          <charset val="238"/>
          <scheme val="minor"/>
        </font>
      </dxf>
    </rfmt>
  </rrc>
  <rrc rId="3064" sId="1" ref="A71:XFD71" action="deleteRow">
    <undo index="65535" exp="area" dr="AK70:AK71" r="AK72" sId="1"/>
    <undo index="65535" exp="area" dr="AJ70:AJ71" r="AJ72" sId="1"/>
    <undo index="65535" exp="area" dr="AI70:AI71" r="AI72" sId="1"/>
    <undo index="65535" exp="area" dr="AG70:AG71" r="AG72" sId="1"/>
    <undo index="65535" exp="area" dr="AF70:AF71" r="AF72" sId="1"/>
    <undo index="65535" exp="area" dr="AE70:AE71" r="AE72" sId="1"/>
    <undo index="65535" exp="area" dr="AD70:AD71" r="AD72" sId="1"/>
    <undo index="65535" exp="area" dr="AC70:AC71" r="AC72" sId="1"/>
    <undo index="65535" exp="area" dr="AB70:AB71" r="AB72" sId="1"/>
    <undo index="65535" exp="area" dr="AA70:AA71" r="AA72" sId="1"/>
    <undo index="65535" exp="area" dr="Z70:Z71" r="Z72" sId="1"/>
    <undo index="65535" exp="area" dr="Y70:Y71" r="Y72" sId="1"/>
    <undo index="65535" exp="area" dr="X70:X71" r="X72" sId="1"/>
    <undo index="65535" exp="area" dr="W70:W71" r="W72" sId="1"/>
    <undo index="65535" exp="area" dr="V70:V71" r="V72" sId="1"/>
    <undo index="65535" exp="area" dr="U70:U71" r="U72" sId="1"/>
    <undo index="65535" exp="area" dr="T70:T71" r="T72" sId="1"/>
    <undo index="65535" exp="area" dr="S70:S71" r="S72" sId="1"/>
    <undo index="65535" exp="area" ref3D="1" dr="$H$1:$N$1048576" dn="Z_65B035E3_87FA_46C5_996E_864F2C8D0EBC_.wvu.Cols" sId="1"/>
    <rfmt sheetId="1" xfDxf="1" sqref="A71:XFD71" start="0" length="0"/>
    <rfmt sheetId="1" sqref="A7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7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7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7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7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7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7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7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7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71">
        <f>T71+U71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7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7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71">
        <f>W71+X71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7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7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7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7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7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71">
        <f>AC71+AD71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7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7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71">
        <f>S71+V71+Y71+AB71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7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71">
        <f>AE71+AF71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71"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7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7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7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71" start="0" length="0">
      <dxf>
        <font>
          <sz val="12"/>
          <color theme="1"/>
          <name val="Calibri"/>
          <family val="2"/>
          <charset val="238"/>
          <scheme val="minor"/>
        </font>
      </dxf>
    </rfmt>
  </rrc>
  <rrc rId="3065" sId="1" ref="A71:XFD71" action="deleteRow">
    <undo index="65535" exp="area" ref3D="1" dr="$H$1:$N$1048576" dn="Z_65B035E3_87FA_46C5_996E_864F2C8D0EBC_.wvu.Cols" sId="1"/>
    <rfmt sheetId="1" xfDxf="1" sqref="A71:XFD71" start="0" length="0"/>
    <rfmt sheetId="1" sqref="A7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7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7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7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7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7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71" t="inlineStr">
        <is>
          <t>TOTAL SIBIU</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71"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7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7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7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7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7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7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7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7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7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7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71">
        <f>SUM(S70:S70)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71">
        <f>SUM(T70:T70)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71">
        <f>SUM(U70:U70)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71">
        <f>SUM(V70:V70)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71">
        <f>SUM(W70:W70)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71">
        <f>SUM(X70:X70)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71">
        <f>SUM(Y70:Y70)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71">
        <f>SUM(Z70:Z70)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71">
        <f>SUM(AA70:AA70)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71">
        <f>SUM(AB70:AB70)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71">
        <f>SUM(AC70:AC70)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71">
        <f>SUM(AD70:AD70)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71">
        <f>SUM(AE70:AE70)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71">
        <f>SUM(AF70:AF70)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71">
        <f>SUM(AG70:AG70)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71"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I71">
        <f>SUM(AI70:AI70)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71">
        <f>SUM(AJ70:AJ70)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71">
        <f>SUM(AK70:AK70)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71" start="0" length="0">
      <dxf>
        <font>
          <sz val="12"/>
          <color theme="1"/>
          <name val="Calibri"/>
          <family val="2"/>
          <charset val="238"/>
          <scheme val="minor"/>
        </font>
      </dxf>
    </rfmt>
  </rrc>
  <rrc rId="3066" sId="1" ref="A71:XFD71" action="deleteRow">
    <undo index="65535" exp="area" ref3D="1" dr="$H$1:$N$1048576" dn="Z_65B035E3_87FA_46C5_996E_864F2C8D0EBC_.wvu.Cols" sId="1"/>
    <rfmt sheetId="1" xfDxf="1" sqref="A71:XFD71" start="0" length="0"/>
    <rfmt sheetId="1" sqref="A7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7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7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7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7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7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7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7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7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71" t="inlineStr">
        <is>
          <t>SUCEAVA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7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7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7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7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7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7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7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7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7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7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7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7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71"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7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7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dxf="1">
      <nc r="AH71"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7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7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7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71" start="0" length="0">
      <dxf>
        <font>
          <sz val="12"/>
          <color theme="1"/>
          <name val="Calibri"/>
          <family val="2"/>
          <charset val="238"/>
          <scheme val="minor"/>
        </font>
      </dxf>
    </rfmt>
  </rrc>
  <rrc rId="3067" sId="1" ref="A71:XFD71" action="deleteRow">
    <undo index="65535" exp="area" dr="AK71:AK73" r="AK74" sId="1"/>
    <undo index="65535" exp="area" dr="AJ71:AJ73" r="AJ74" sId="1"/>
    <undo index="65535" exp="area" dr="AI71:AI73" r="AI74" sId="1"/>
    <undo index="65535" exp="area" dr="AG71:AG73" r="AG74" sId="1"/>
    <undo index="65535" exp="area" dr="AF71:AF73" r="AF74" sId="1"/>
    <undo index="65535" exp="area" dr="AE71:AE73" r="AE74" sId="1"/>
    <undo index="65535" exp="area" dr="AD71:AD73" r="AD74" sId="1"/>
    <undo index="65535" exp="area" dr="AC71:AC73" r="AC74" sId="1"/>
    <undo index="65535" exp="area" dr="AB71:AB73" r="AB74" sId="1"/>
    <undo index="65535" exp="area" dr="AA71:AA73" r="AA74" sId="1"/>
    <undo index="65535" exp="area" dr="Z71:Z73" r="Z74" sId="1"/>
    <undo index="65535" exp="area" dr="Y71:Y73" r="Y74" sId="1"/>
    <undo index="65535" exp="area" dr="X71:X73" r="X74" sId="1"/>
    <undo index="65535" exp="area" dr="W71:W73" r="W74" sId="1"/>
    <undo index="65535" exp="area" dr="V71:V73" r="V74" sId="1"/>
    <undo index="65535" exp="area" dr="U71:U73" r="U74" sId="1"/>
    <undo index="65535" exp="area" dr="T71:T73" r="T74" sId="1"/>
    <undo index="65535" exp="area" dr="S71:S73" r="S74" sId="1"/>
    <undo index="65535" exp="area" ref3D="1" dr="$H$1:$N$1048576" dn="Z_65B035E3_87FA_46C5_996E_864F2C8D0EBC_.wvu.Cols" sId="1"/>
    <rfmt sheetId="1" xfDxf="1" sqref="A71:XFD71" start="0" length="0"/>
    <rcc rId="0" sId="1" dxf="1">
      <nc r="A71">
        <v>1</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7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7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7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7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7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7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7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7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71">
        <f>T71+U71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7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7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71">
        <f>W71+X71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7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7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7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7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7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71">
        <f>AC71+AD71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7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7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71">
        <f>S71+V71+Y71+AB71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7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71">
        <f>AE71+AF71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71"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7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7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7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71" start="0" length="0">
      <dxf>
        <font>
          <sz val="12"/>
          <color theme="1"/>
          <name val="Calibri"/>
          <family val="2"/>
          <charset val="238"/>
          <scheme val="minor"/>
        </font>
      </dxf>
    </rfmt>
  </rrc>
  <rrc rId="3068" sId="1" ref="A71:XFD71" action="deleteRow">
    <undo index="65535" exp="area" dr="AK71:AK72" r="AK73" sId="1"/>
    <undo index="65535" exp="area" dr="AJ71:AJ72" r="AJ73" sId="1"/>
    <undo index="65535" exp="area" dr="AI71:AI72" r="AI73" sId="1"/>
    <undo index="65535" exp="area" dr="AG71:AG72" r="AG73" sId="1"/>
    <undo index="65535" exp="area" dr="AF71:AF72" r="AF73" sId="1"/>
    <undo index="65535" exp="area" dr="AE71:AE72" r="AE73" sId="1"/>
    <undo index="65535" exp="area" dr="AD71:AD72" r="AD73" sId="1"/>
    <undo index="65535" exp="area" dr="AC71:AC72" r="AC73" sId="1"/>
    <undo index="65535" exp="area" dr="AB71:AB72" r="AB73" sId="1"/>
    <undo index="65535" exp="area" dr="AA71:AA72" r="AA73" sId="1"/>
    <undo index="65535" exp="area" dr="Z71:Z72" r="Z73" sId="1"/>
    <undo index="65535" exp="area" dr="Y71:Y72" r="Y73" sId="1"/>
    <undo index="65535" exp="area" dr="X71:X72" r="X73" sId="1"/>
    <undo index="65535" exp="area" dr="W71:W72" r="W73" sId="1"/>
    <undo index="65535" exp="area" dr="V71:V72" r="V73" sId="1"/>
    <undo index="65535" exp="area" dr="U71:U72" r="U73" sId="1"/>
    <undo index="65535" exp="area" dr="T71:T72" r="T73" sId="1"/>
    <undo index="65535" exp="area" dr="S71:S72" r="S73" sId="1"/>
    <undo index="65535" exp="area" ref3D="1" dr="$H$1:$N$1048576" dn="Z_65B035E3_87FA_46C5_996E_864F2C8D0EBC_.wvu.Cols" sId="1"/>
    <rfmt sheetId="1" xfDxf="1" sqref="A71:XFD71" start="0" length="0"/>
    <rcc rId="0" sId="1" dxf="1">
      <nc r="A71">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7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7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7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7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7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7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7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7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71">
        <f>T71+U71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7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7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71">
        <f>W71+X71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7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7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7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7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7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71">
        <f>AC71+AD71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7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7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71">
        <f>S71+V71+Y71+AB71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7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71">
        <f>AE71+AF71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71"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7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7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7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71" start="0" length="0">
      <dxf>
        <font>
          <sz val="12"/>
          <color theme="1"/>
          <name val="Calibri"/>
          <family val="2"/>
          <charset val="238"/>
          <scheme val="minor"/>
        </font>
      </dxf>
    </rfmt>
  </rrc>
  <rrc rId="3069" sId="1" ref="A71:XFD71" action="deleteRow">
    <undo index="65535" exp="area" dr="AK71" r="AK72" sId="1"/>
    <undo index="65535" exp="area" dr="AJ71" r="AJ72" sId="1"/>
    <undo index="65535" exp="area" dr="AI71" r="AI72" sId="1"/>
    <undo index="65535" exp="area" dr="AG71" r="AG72" sId="1"/>
    <undo index="65535" exp="area" dr="AF71" r="AF72" sId="1"/>
    <undo index="65535" exp="area" dr="AE71" r="AE72" sId="1"/>
    <undo index="65535" exp="area" dr="AD71" r="AD72" sId="1"/>
    <undo index="65535" exp="area" dr="AC71" r="AC72" sId="1"/>
    <undo index="65535" exp="area" dr="AB71" r="AB72" sId="1"/>
    <undo index="65535" exp="area" dr="AA71" r="AA72" sId="1"/>
    <undo index="65535" exp="area" dr="Z71" r="Z72" sId="1"/>
    <undo index="65535" exp="area" dr="Y71" r="Y72" sId="1"/>
    <undo index="65535" exp="area" dr="X71" r="X72" sId="1"/>
    <undo index="65535" exp="area" dr="W71" r="W72" sId="1"/>
    <undo index="65535" exp="area" dr="V71" r="V72" sId="1"/>
    <undo index="65535" exp="area" dr="U71" r="U72" sId="1"/>
    <undo index="65535" exp="area" dr="T71" r="T72" sId="1"/>
    <undo index="65535" exp="area" dr="S71" r="S72" sId="1"/>
    <undo index="65535" exp="area" ref3D="1" dr="$H$1:$N$1048576" dn="Z_65B035E3_87FA_46C5_996E_864F2C8D0EBC_.wvu.Cols" sId="1"/>
    <rfmt sheetId="1" xfDxf="1" sqref="A71:XFD71" start="0" length="0"/>
    <rfmt sheetId="1" sqref="A7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7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7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7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7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7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7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7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7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71">
        <f>T71+U71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7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7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71">
        <f>W71+X71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7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7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7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7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7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71">
        <f>AC71+AD71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7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7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71">
        <f>S71+V71+Y71+AB71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7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71">
        <f>AE71+AF71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71"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7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7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7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71" start="0" length="0">
      <dxf>
        <font>
          <sz val="12"/>
          <color theme="1"/>
          <name val="Calibri"/>
          <family val="2"/>
          <charset val="238"/>
          <scheme val="minor"/>
        </font>
      </dxf>
    </rfmt>
  </rrc>
  <rrc rId="3070" sId="1" ref="A71:XFD71" action="deleteRow">
    <undo index="65535" exp="area" ref3D="1" dr="$H$1:$N$1048576" dn="Z_65B035E3_87FA_46C5_996E_864F2C8D0EBC_.wvu.Cols" sId="1"/>
    <rfmt sheetId="1" xfDxf="1" sqref="A71:XFD71" start="0" length="0"/>
    <rfmt sheetId="1" sqref="A7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7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7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7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7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7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71" t="inlineStr">
        <is>
          <t>TOTAL SUCEAVA</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71"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7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7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7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7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7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7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7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7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7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7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71">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71">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71">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71">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71">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71">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71">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71">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71">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71">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71">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71">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71">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71">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71">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71"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I71">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71">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71">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71" start="0" length="0">
      <dxf>
        <font>
          <sz val="12"/>
          <color theme="1"/>
          <name val="Calibri"/>
          <family val="2"/>
          <charset val="238"/>
          <scheme val="minor"/>
        </font>
      </dxf>
    </rfmt>
  </rrc>
  <rrc rId="3071" sId="1" ref="A71:XFD71" action="deleteRow">
    <undo index="65535" exp="area" ref3D="1" dr="$H$1:$N$1048576" dn="Z_65B035E3_87FA_46C5_996E_864F2C8D0EBC_.wvu.Cols" sId="1"/>
    <rfmt sheetId="1" xfDxf="1" sqref="A71:XFD71" start="0" length="0"/>
    <rfmt sheetId="1" sqref="A7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7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7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7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7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7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7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7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7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71" t="inlineStr">
        <is>
          <t>TELEORMAN</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7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7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7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7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7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rder>
      </dxf>
    </rfmt>
    <rfmt sheetId="1" sqref="X7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rder>
      </dxf>
    </rfmt>
    <rfmt sheetId="1" sqref="Y7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rder>
      </dxf>
    </rfmt>
    <rfmt sheetId="1" sqref="Z7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rder>
      </dxf>
    </rfmt>
    <rfmt sheetId="1" sqref="AA7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7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7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7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71"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7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7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dxf="1">
      <nc r="AH71"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7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7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7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71" start="0" length="0">
      <dxf>
        <font>
          <sz val="12"/>
          <color theme="1"/>
          <name val="Calibri"/>
          <family val="2"/>
          <charset val="238"/>
          <scheme val="minor"/>
        </font>
      </dxf>
    </rfmt>
  </rrc>
  <rrc rId="3072" sId="1" ref="A72:XFD72" action="deleteRow">
    <undo index="65535" exp="area" ref3D="1" dr="$H$1:$N$1048576" dn="Z_65B035E3_87FA_46C5_996E_864F2C8D0EBC_.wvu.Cols" sId="1"/>
    <rfmt sheetId="1" xfDxf="1" sqref="A72:XFD72" start="0" length="0"/>
    <rcc rId="0" sId="1" dxf="1">
      <nc r="A72">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7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7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7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7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7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7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7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7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7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7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7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7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7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7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7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7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72">
        <f>T72+U72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7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7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72">
        <f>W72+X72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7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bottom style="thin">
            <color indexed="64"/>
          </bottom>
        </border>
      </dxf>
    </rfmt>
    <rfmt sheetId="1" sqref="X7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bottom style="thin">
            <color indexed="64"/>
          </bottom>
        </border>
      </dxf>
    </rfmt>
    <rcc rId="0" sId="1" s="1" dxf="1">
      <nc r="Y72">
        <f>Z72+AA72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7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bottom style="thin">
            <color indexed="64"/>
          </bottom>
        </border>
      </dxf>
    </rfmt>
    <rfmt sheetId="1" sqref="AA7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72">
        <f>AC72+AD72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7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7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72">
        <f>S72+V72+Y72+AB72</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7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72">
        <f>AE72+AF72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72"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7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7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7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72" start="0" length="0">
      <dxf>
        <font>
          <sz val="12"/>
          <color theme="1"/>
          <name val="Calibri"/>
          <family val="2"/>
          <charset val="238"/>
          <scheme val="minor"/>
        </font>
      </dxf>
    </rfmt>
  </rrc>
  <rrc rId="3073" sId="1" ref="A72:XFD72" action="deleteRow">
    <undo index="65535" exp="area" dr="AK71:AK72" r="AK73" sId="1"/>
    <undo index="65535" exp="area" dr="AJ71:AJ72" r="AJ73" sId="1"/>
    <undo index="65535" exp="area" dr="AI71:AI72" r="AI73" sId="1"/>
    <undo index="65535" exp="area" dr="AG71:AG72" r="AG73" sId="1"/>
    <undo index="65535" exp="area" dr="AF71:AF72" r="AF73" sId="1"/>
    <undo index="65535" exp="area" dr="AE71:AE72" r="AE73" sId="1"/>
    <undo index="65535" exp="area" dr="AD71:AD72" r="AD73" sId="1"/>
    <undo index="65535" exp="area" dr="AC71:AC72" r="AC73" sId="1"/>
    <undo index="65535" exp="area" dr="AB71:AB72" r="AB73" sId="1"/>
    <undo index="65535" exp="area" dr="AA71:AA72" r="AA73" sId="1"/>
    <undo index="65535" exp="area" dr="Z71:Z72" r="Z73" sId="1"/>
    <undo index="65535" exp="area" dr="Y71:Y72" r="Y73" sId="1"/>
    <undo index="65535" exp="area" dr="X71:X72" r="X73" sId="1"/>
    <undo index="65535" exp="area" dr="W71:W72" r="W73" sId="1"/>
    <undo index="65535" exp="area" dr="V71:V72" r="V73" sId="1"/>
    <undo index="65535" exp="area" dr="U71:U72" r="U73" sId="1"/>
    <undo index="65535" exp="area" dr="T71:T72" r="T73" sId="1"/>
    <undo index="65535" exp="area" dr="S71:S72" r="S73" sId="1"/>
    <undo index="65535" exp="area" ref3D="1" dr="$H$1:$N$1048576" dn="Z_65B035E3_87FA_46C5_996E_864F2C8D0EBC_.wvu.Cols" sId="1"/>
    <rfmt sheetId="1" xfDxf="1" sqref="A72:XFD72" start="0" length="0"/>
    <rfmt sheetId="1" sqref="A72"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7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7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7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7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7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7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7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7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7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7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7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7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7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7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7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7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72">
        <f>T72+U72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7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7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72">
        <f>W72+X72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7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7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72">
        <f>Z72+AA72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7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7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72">
        <f>AC72+AD72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7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7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72">
        <f>S72+V72+Y72+AB72</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7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72">
        <f>AE72+AF72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72"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7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7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7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72" start="0" length="0">
      <dxf>
        <font>
          <sz val="12"/>
          <color theme="1"/>
          <name val="Calibri"/>
          <family val="2"/>
          <charset val="238"/>
          <scheme val="minor"/>
        </font>
      </dxf>
    </rfmt>
  </rrc>
  <rrc rId="3074" sId="1" ref="A72:XFD72" action="deleteRow">
    <undo index="65535" exp="area" ref3D="1" dr="$H$1:$N$1048576" dn="Z_65B035E3_87FA_46C5_996E_864F2C8D0EBC_.wvu.Cols" sId="1"/>
    <rfmt sheetId="1" xfDxf="1" sqref="A72:XFD72" start="0" length="0"/>
    <rfmt sheetId="1" sqref="A7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7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7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7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7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7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72" t="inlineStr">
        <is>
          <t>TOTAL TELEORMAN</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72"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7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7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7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7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7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7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7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7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7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7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72">
        <f>SUM(S71:S71)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72">
        <f>SUM(T71:T71)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72">
        <f>SUM(U71:U71)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72">
        <f>SUM(V71:V71)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72">
        <f>SUM(W71:W71)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72">
        <f>SUM(X71:X71)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72">
        <f>SUM(Y71:Y71)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72">
        <f>SUM(Z71:Z71)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72">
        <f>SUM(AA71:AA71)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72">
        <f>SUM(AB71:AB71)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72">
        <f>SUM(AC71:AC71)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72">
        <f>SUM(AD71:AD71)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72">
        <f>SUM(AE71:AE71)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72">
        <f>SUM(AF71:AF71)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72">
        <f>SUM(AG71:AG71)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72"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I72">
        <f>SUM(AI71:AI71)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72">
        <f>SUM(AJ71:AJ71)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72">
        <f>SUM(AK71:AK71)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72" start="0" length="0">
      <dxf>
        <font>
          <sz val="12"/>
          <color theme="1"/>
          <name val="Calibri"/>
          <family val="2"/>
          <charset val="238"/>
          <scheme val="minor"/>
        </font>
      </dxf>
    </rfmt>
  </rrc>
  <rrc rId="3075" sId="1" ref="A72:XFD72" action="deleteRow">
    <undo index="65535" exp="area" ref3D="1" dr="$H$1:$N$1048576" dn="Z_65B035E3_87FA_46C5_996E_864F2C8D0EBC_.wvu.Cols" sId="1"/>
    <rfmt sheetId="1" xfDxf="1" sqref="A72:XFD72" start="0" length="0"/>
    <rfmt sheetId="1" sqref="A72"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72"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7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7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7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7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7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7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7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7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72"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7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7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7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72" t="inlineStr">
        <is>
          <t>TIMIȘ</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7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7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7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7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7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7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7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7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7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7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7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72"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7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7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72"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7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72"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dxf="1">
      <nc r="AH72"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7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7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7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72" start="0" length="0">
      <dxf>
        <font>
          <sz val="12"/>
          <color theme="1"/>
          <name val="Calibri"/>
          <family val="2"/>
          <charset val="238"/>
          <scheme val="minor"/>
        </font>
      </dxf>
    </rfmt>
  </rrc>
  <rrc rId="3076" sId="1" ref="A75:XFD75" action="deleteRow">
    <undo index="65535" exp="area" ref3D="1" dr="$H$1:$N$1048576" dn="Z_65B035E3_87FA_46C5_996E_864F2C8D0EBC_.wvu.Cols" sId="1"/>
    <rfmt sheetId="1" xfDxf="1" sqref="A75:XFD75" start="0" length="0"/>
    <rfmt sheetId="1" sqref="A7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7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7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7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7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7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75" t="inlineStr">
        <is>
          <t>TOTAL TIMIȘ</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75"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7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7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7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7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7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7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7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7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7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7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75">
        <f>SUM(S72:S74)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75">
        <f>SUM(T72:T74)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75">
        <f>SUM(U72:U74)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75">
        <f>SUM(V72:V74)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75">
        <f>SUM(W72:W74)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75">
        <f>SUM(X72:X74)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75">
        <f>SUM(Y72:Y74)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75">
        <f>SUM(Z72:Z74)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75">
        <f>SUM(AA72:AA74)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75">
        <f>SUM(AB72:AB74)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75">
        <f>SUM(AC72:AC74)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75">
        <f>SUM(AD72:AD74)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75">
        <f>SUM(AE72:AE74)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75">
        <f>SUM(AF72:AF74)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75">
        <f>SUM(AG72:AG74)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75"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I75">
        <f>SUM(AI72:AI74)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75">
        <f>SUM(AJ72:AJ74)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75">
        <f>SUM(AK72:AK74)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75" start="0" length="0">
      <dxf>
        <font>
          <sz val="12"/>
          <color theme="1"/>
          <name val="Calibri"/>
          <family val="2"/>
          <charset val="238"/>
          <scheme val="minor"/>
        </font>
      </dxf>
    </rfmt>
  </rrc>
  <rrc rId="3077" sId="1" ref="A75:XFD75" action="deleteRow">
    <undo index="65535" exp="area" ref3D="1" dr="$H$1:$N$1048576" dn="Z_65B035E3_87FA_46C5_996E_864F2C8D0EBC_.wvu.Cols" sId="1"/>
    <rfmt sheetId="1" xfDxf="1" sqref="A75:XFD75" start="0" length="0"/>
    <rfmt sheetId="1" sqref="A75"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75"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7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7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7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7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7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7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7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7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7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7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7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7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75" t="inlineStr">
        <is>
          <t>TULCEA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7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7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7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7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7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7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7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7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7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7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7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75"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7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7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75"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7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75"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dxf="1">
      <nc r="AH75"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7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7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7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75" start="0" length="0">
      <dxf>
        <font>
          <sz val="12"/>
          <color theme="1"/>
          <name val="Calibri"/>
          <family val="2"/>
          <charset val="238"/>
          <scheme val="minor"/>
        </font>
      </dxf>
    </rfmt>
  </rrc>
  <rrc rId="3078" sId="1" ref="A76:XFD76" action="deleteRow">
    <undo index="65535" exp="area" ref3D="1" dr="$H$1:$N$1048576" dn="Z_65B035E3_87FA_46C5_996E_864F2C8D0EBC_.wvu.Cols" sId="1"/>
    <rfmt sheetId="1" xfDxf="1" sqref="A76:XFD76" start="0" length="0"/>
    <rcc rId="0" sId="1" dxf="1">
      <nc r="A76">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7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7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7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7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7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7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7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7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7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7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7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7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7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7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7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7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76">
        <f>T76+U76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7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7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76">
        <f>W76+X76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7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7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76">
        <f>Z76+AA76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7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7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76">
        <f>AC76+AD76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7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7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76">
        <f>S76+V76+Y76+AB76</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7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76">
        <f>AE76+AF76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76"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7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7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7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76" start="0" length="0">
      <dxf>
        <font>
          <sz val="12"/>
          <color theme="1"/>
          <name val="Calibri"/>
          <family val="2"/>
          <charset val="238"/>
          <scheme val="minor"/>
        </font>
      </dxf>
    </rfmt>
  </rrc>
  <rrc rId="3079" sId="1" ref="A76:XFD76" action="deleteRow">
    <undo index="65535" exp="area" dr="AK75:AK76" r="AK77" sId="1"/>
    <undo index="65535" exp="area" dr="AJ75:AJ76" r="AJ77" sId="1"/>
    <undo index="65535" exp="area" dr="AI75:AI76" r="AI77" sId="1"/>
    <undo index="65535" exp="area" dr="AG75:AG76" r="AG77" sId="1"/>
    <undo index="65535" exp="area" dr="AF75:AF76" r="AF77" sId="1"/>
    <undo index="65535" exp="area" dr="AE75:AE76" r="AE77" sId="1"/>
    <undo index="65535" exp="area" dr="AD75:AD76" r="AD77" sId="1"/>
    <undo index="65535" exp="area" dr="AC75:AC76" r="AC77" sId="1"/>
    <undo index="65535" exp="area" dr="AB75:AB76" r="AB77" sId="1"/>
    <undo index="65535" exp="area" dr="AA75:AA76" r="AA77" sId="1"/>
    <undo index="65535" exp="area" dr="Z75:Z76" r="Z77" sId="1"/>
    <undo index="65535" exp="area" dr="Y75:Y76" r="Y77" sId="1"/>
    <undo index="65535" exp="area" dr="X75:X76" r="X77" sId="1"/>
    <undo index="65535" exp="area" dr="W75:W76" r="W77" sId="1"/>
    <undo index="65535" exp="area" dr="V75:V76" r="V77" sId="1"/>
    <undo index="65535" exp="area" dr="U75:U76" r="U77" sId="1"/>
    <undo index="65535" exp="area" dr="T75:T76" r="T77" sId="1"/>
    <undo index="65535" exp="area" dr="S75:S76" r="S77" sId="1"/>
    <undo index="65535" exp="area" ref3D="1" dr="$H$1:$N$1048576" dn="Z_65B035E3_87FA_46C5_996E_864F2C8D0EBC_.wvu.Cols" sId="1"/>
    <rfmt sheetId="1" xfDxf="1" sqref="A76:XFD76" start="0" length="0"/>
    <rfmt sheetId="1" sqref="A7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7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7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7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7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7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7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7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7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7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7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7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7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7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7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7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7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76">
        <f>T76+U76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7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7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76">
        <f>W76+X76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7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7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76">
        <f>Z76+AA76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7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7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76">
        <f>AC76+AD76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7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7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76">
        <f>S76+V76+Y76+AB76</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7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76">
        <f>AE76+AF76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76"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7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7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7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76" start="0" length="0">
      <dxf>
        <font>
          <sz val="12"/>
          <color theme="1"/>
          <name val="Calibri"/>
          <family val="2"/>
          <charset val="238"/>
          <scheme val="minor"/>
        </font>
      </dxf>
    </rfmt>
  </rrc>
  <rrc rId="3080" sId="1" ref="A76:XFD76" action="deleteRow">
    <undo index="65535" exp="area" ref3D="1" dr="$H$1:$N$1048576" dn="Z_65B035E3_87FA_46C5_996E_864F2C8D0EBC_.wvu.Cols" sId="1"/>
    <rfmt sheetId="1" xfDxf="1" sqref="A76:XFD76" start="0" length="0"/>
    <rfmt sheetId="1" sqref="A7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7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7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7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7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7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76" t="inlineStr">
        <is>
          <t>TOTAL TULCEA</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76"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7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7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7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7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7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7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7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7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7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7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76">
        <f>SUM(S75:S75)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76">
        <f>SUM(T75:T75)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76">
        <f>SUM(U75:U75)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76">
        <f>SUM(V75:V75)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76">
        <f>SUM(W75:W75)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76">
        <f>SUM(X75:X75)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76">
        <f>SUM(Y75:Y75)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76">
        <f>SUM(Z75:Z75)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76">
        <f>SUM(AA75:AA75)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76">
        <f>SUM(AB75:AB75)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76">
        <f>SUM(AC75:AC75)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76">
        <f>SUM(AD75:AD75)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76">
        <f>SUM(AE75:AE75)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76">
        <f>SUM(AF75:AF75)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76">
        <f>SUM(AG75:AG75)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76"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I76">
        <f>SUM(AI75:AI75)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76">
        <f>SUM(AJ75:AJ75)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76">
        <f>SUM(AK75:AK75)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76" start="0" length="0">
      <dxf>
        <font>
          <sz val="12"/>
          <color theme="1"/>
          <name val="Calibri"/>
          <family val="2"/>
          <charset val="238"/>
          <scheme val="minor"/>
        </font>
      </dxf>
    </rfmt>
  </rrc>
  <rrc rId="3081" sId="1" ref="A76:XFD76" action="deleteRow">
    <undo index="65535" exp="area" ref3D="1" dr="$H$1:$N$1048576" dn="Z_65B035E3_87FA_46C5_996E_864F2C8D0EBC_.wvu.Cols" sId="1"/>
    <rfmt sheetId="1" xfDxf="1" sqref="A76:XFD76" start="0" length="0"/>
    <rfmt sheetId="1" sqref="A76"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76"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7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7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7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7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7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7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7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7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7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7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7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7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76" t="inlineStr">
        <is>
          <t>VÂLCEA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7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7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76"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T7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7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76"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7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7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7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7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7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76"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7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7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76"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7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76"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dxf="1">
      <nc r="AH76"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7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7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7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76" start="0" length="0">
      <dxf>
        <font>
          <sz val="12"/>
          <color theme="1"/>
          <name val="Calibri"/>
          <family val="2"/>
          <charset val="238"/>
          <scheme val="minor"/>
        </font>
      </dxf>
    </rfmt>
  </rrc>
  <rrc rId="3082" sId="1" ref="A77:XFD77" action="deleteRow">
    <undo index="65535" exp="area" ref3D="1" dr="$H$1:$N$1048576" dn="Z_65B035E3_87FA_46C5_996E_864F2C8D0EBC_.wvu.Cols" sId="1"/>
    <rfmt sheetId="1" xfDxf="1" sqref="A77:XFD77" start="0" length="0"/>
    <rcc rId="0" sId="1" dxf="1">
      <nc r="A77">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7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7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7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7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7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7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7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7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7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7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7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7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7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7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7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7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77">
        <f>T77+U77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7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7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77">
        <f>W77+X77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7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7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77">
        <f>Z77+AA77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7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7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77">
        <f>AC77+AD77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7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7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77">
        <f>S77+V77+Y77+AB77</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7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77">
        <f>AE77+AF77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77"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7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7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7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77" start="0" length="0">
      <dxf>
        <font>
          <sz val="12"/>
          <color theme="1"/>
          <name val="Calibri"/>
          <family val="2"/>
          <charset val="238"/>
          <scheme val="minor"/>
        </font>
      </dxf>
    </rfmt>
  </rrc>
  <rrc rId="3083" sId="1" ref="A77:XFD77" action="deleteRow">
    <undo index="65535" exp="area" dr="AK76:AK77" r="AK78" sId="1"/>
    <undo index="65535" exp="area" dr="AJ76:AJ77" r="AJ78" sId="1"/>
    <undo index="65535" exp="area" dr="AI76:AI77" r="AI78" sId="1"/>
    <undo index="65535" exp="area" dr="AG76:AG77" r="AG78" sId="1"/>
    <undo index="65535" exp="area" dr="AF76:AF77" r="AF78" sId="1"/>
    <undo index="65535" exp="area" dr="AE76:AE77" r="AE78" sId="1"/>
    <undo index="65535" exp="area" dr="AD76:AD77" r="AD78" sId="1"/>
    <undo index="65535" exp="area" dr="AC76:AC77" r="AC78" sId="1"/>
    <undo index="65535" exp="area" dr="AB76:AB77" r="AB78" sId="1"/>
    <undo index="65535" exp="area" dr="AA76:AA77" r="AA78" sId="1"/>
    <undo index="65535" exp="area" dr="Z76:Z77" r="Z78" sId="1"/>
    <undo index="65535" exp="area" dr="Y76:Y77" r="Y78" sId="1"/>
    <undo index="65535" exp="area" dr="X76:X77" r="X78" sId="1"/>
    <undo index="65535" exp="area" dr="W76:W77" r="W78" sId="1"/>
    <undo index="65535" exp="area" dr="V76:V77" r="V78" sId="1"/>
    <undo index="65535" exp="area" dr="U76:U77" r="U78" sId="1"/>
    <undo index="65535" exp="area" dr="T76:T77" r="T78" sId="1"/>
    <undo index="65535" exp="area" dr="S76:S77" r="S78" sId="1"/>
    <undo index="65535" exp="area" ref3D="1" dr="$H$1:$N$1048576" dn="Z_65B035E3_87FA_46C5_996E_864F2C8D0EBC_.wvu.Cols" sId="1"/>
    <rfmt sheetId="1" xfDxf="1" sqref="A77:XFD77" start="0" length="0"/>
    <rfmt sheetId="1" sqref="A7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7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7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7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7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7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7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7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7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7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7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7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7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7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7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7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7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77">
        <f>T77+U77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7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7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77">
        <f>W77+X77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7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7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77">
        <f>Z77+AA77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7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7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77">
        <f>AC77+AD77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7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7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77">
        <f>S77+V77+Y77+AB77</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7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77">
        <f>AE77+AF77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77"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7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7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7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77" start="0" length="0">
      <dxf>
        <font>
          <sz val="12"/>
          <color theme="1"/>
          <name val="Calibri"/>
          <family val="2"/>
          <charset val="238"/>
          <scheme val="minor"/>
        </font>
      </dxf>
    </rfmt>
  </rrc>
  <rrc rId="3084" sId="1" ref="A77:XFD77" action="deleteRow">
    <undo index="65535" exp="area" ref3D="1" dr="$H$1:$N$1048576" dn="Z_65B035E3_87FA_46C5_996E_864F2C8D0EBC_.wvu.Cols" sId="1"/>
    <rfmt sheetId="1" xfDxf="1" sqref="A77:XFD77" start="0" length="0"/>
    <rfmt sheetId="1" sqref="A7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7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7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7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7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7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77" t="inlineStr">
        <is>
          <t>TOTAL VÂLCEA</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77"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7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7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7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7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7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7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7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7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7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7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77">
        <f>SUM(S76:S76)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77">
        <f>SUM(T76:T76)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77">
        <f>SUM(U76:U76)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77">
        <f>SUM(V76:V76)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77">
        <f>SUM(W76:W76)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77">
        <f>SUM(X76:X76)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77">
        <f>SUM(Y76:Y76)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77">
        <f>SUM(Z76:Z76)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77">
        <f>SUM(AA76:AA76)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77">
        <f>SUM(AB76:AB76)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77">
        <f>SUM(AC76:AC76)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77">
        <f>SUM(AD76:AD76)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77">
        <f>SUM(AE76:AE76)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77">
        <f>SUM(AF76:AF76)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77">
        <f>SUM(AG76:AG76)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77"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I77">
        <f>SUM(AI76:AI76)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77">
        <f>SUM(AJ76:AJ76)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77">
        <f>SUM(AK76:AK76)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77" start="0" length="0">
      <dxf>
        <font>
          <sz val="12"/>
          <color theme="1"/>
          <name val="Calibri"/>
          <family val="2"/>
          <charset val="238"/>
          <scheme val="minor"/>
        </font>
      </dxf>
    </rfmt>
  </rrc>
  <rrc rId="3085" sId="1" ref="A77:XFD77" action="deleteRow">
    <undo index="65535" exp="area" ref3D="1" dr="$H$1:$N$1048576" dn="Z_65B035E3_87FA_46C5_996E_864F2C8D0EBC_.wvu.Cols" sId="1"/>
    <rfmt sheetId="1" xfDxf="1" sqref="A77:XFD77" start="0" length="0"/>
    <rfmt sheetId="1" sqref="A7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7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7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7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7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7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7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7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7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7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7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7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7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7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77" t="inlineStr">
        <is>
          <t>VASLUI</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7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7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7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7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7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7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7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7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7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7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7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77">
        <f>AC77+AD77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7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7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77">
        <f>S77+V77+Y77+AB77</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7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77">
        <f>AE77+AF77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77"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7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7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7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77" start="0" length="0">
      <dxf>
        <font>
          <sz val="12"/>
          <color theme="1"/>
          <name val="Calibri"/>
          <family val="2"/>
          <charset val="238"/>
          <scheme val="minor"/>
        </font>
      </dxf>
    </rfmt>
  </rrc>
  <rrc rId="3086" sId="1" ref="A81:XFD81" action="deleteRow">
    <undo index="65535" exp="area" dr="AK77:AK81" r="AK82" sId="1"/>
    <undo index="65535" exp="area" dr="AJ77:AJ81" r="AJ82" sId="1"/>
    <undo index="65535" exp="area" dr="AI77:AI81" r="AI82" sId="1"/>
    <undo index="65535" exp="area" dr="AG77:AG81" r="AG82" sId="1"/>
    <undo index="65535" exp="area" dr="AF77:AF81" r="AF82" sId="1"/>
    <undo index="65535" exp="area" dr="AE77:AE81" r="AE82" sId="1"/>
    <undo index="65535" exp="area" dr="AD77:AD81" r="AD82" sId="1"/>
    <undo index="65535" exp="area" dr="AC77:AC81" r="AC82" sId="1"/>
    <undo index="65535" exp="area" dr="AB77:AB81" r="AB82" sId="1"/>
    <undo index="65535" exp="area" dr="AA77:AA81" r="AA82" sId="1"/>
    <undo index="65535" exp="area" dr="Z77:Z81" r="Z82" sId="1"/>
    <undo index="65535" exp="area" dr="Y77:Y81" r="Y82" sId="1"/>
    <undo index="65535" exp="area" dr="X77:X81" r="X82" sId="1"/>
    <undo index="65535" exp="area" dr="W77:W81" r="W82" sId="1"/>
    <undo index="65535" exp="area" dr="V77:V81" r="V82" sId="1"/>
    <undo index="65535" exp="area" dr="U77:U81" r="U82" sId="1"/>
    <undo index="65535" exp="area" dr="T77:T81" r="T82" sId="1"/>
    <undo index="65535" exp="area" dr="S77:S81" r="S82" sId="1"/>
    <undo index="65535" exp="area" ref3D="1" dr="$H$1:$N$1048576" dn="Z_65B035E3_87FA_46C5_996E_864F2C8D0EBC_.wvu.Cols" sId="1"/>
    <rfmt sheetId="1" xfDxf="1" sqref="A81:XFD81" start="0" length="0"/>
    <rfmt sheetId="1" sqref="A8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8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8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8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81"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81"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81"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8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81"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8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8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81"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qref="N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8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81"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81"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81">
        <f>T81+U81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81">
        <f>W81+X81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81">
        <f>Z81+AA81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81">
        <f>AC81+AD81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8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81">
        <f>S81+V81+Y81+AB81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8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81">
        <f>AE81+AF81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81"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81"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8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8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81" start="0" length="0">
      <dxf>
        <font>
          <sz val="12"/>
          <color theme="1"/>
          <name val="Calibri"/>
          <family val="2"/>
          <charset val="238"/>
          <scheme val="minor"/>
        </font>
      </dxf>
    </rfmt>
  </rrc>
  <rrc rId="3087" sId="1" ref="A81:XFD81" action="deleteRow">
    <undo index="65535" exp="area" ref3D="1" dr="$H$1:$N$1048576" dn="Z_65B035E3_87FA_46C5_996E_864F2C8D0EBC_.wvu.Cols" sId="1"/>
    <rfmt sheetId="1" xfDxf="1" sqref="A81:XFD81" start="0" length="0"/>
    <rfmt sheetId="1" sqref="A8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8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8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8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8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8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81" t="inlineStr">
        <is>
          <t>TOTAL VASLUI</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81"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8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8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8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8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8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8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8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8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8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8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81">
        <f>SUM(S77:S80)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81">
        <f>SUM(T77:T80)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81">
        <f>SUM(U77:U80)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81">
        <f>SUM(V77:V80)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81">
        <f>SUM(W77:W80)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81">
        <f>SUM(X77:X80)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81">
        <f>SUM(Y77:Y80)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81">
        <f>SUM(Z77:Z80)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81">
        <f>SUM(AA77:AA80)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81">
        <f>SUM(AB77:AB80)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81">
        <f>SUM(AC77:AC80)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81">
        <f>SUM(AD77:AD80)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81">
        <f>SUM(AE77:AE80)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81">
        <f>SUM(AF77:AF80)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81">
        <f>SUM(AG77:AG80)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81"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I81">
        <f>SUM(AI77:AI80)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81">
        <f>SUM(AJ77:AJ80)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81">
        <f>SUM(AK77:AK80)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81" start="0" length="0">
      <dxf>
        <font>
          <sz val="12"/>
          <color theme="1"/>
          <name val="Calibri"/>
          <family val="2"/>
          <charset val="238"/>
          <scheme val="minor"/>
        </font>
      </dxf>
    </rfmt>
  </rrc>
  <rrc rId="3088" sId="1" ref="A81:XFD81" action="deleteRow">
    <undo index="65535" exp="area" ref3D="1" dr="$A$1:$AL$81" dn="Z_C408A2F1_296F_4EAD_B15B_336D73846FDD_.wvu.FilterData" sId="1"/>
    <undo index="65535" exp="area" ref3D="1" dr="$H$1:$N$1048576" dn="Z_65B035E3_87FA_46C5_996E_864F2C8D0EBC_.wvu.Cols" sId="1"/>
    <undo index="65535" exp="area" ref3D="1" dr="$A$1:$R$81" dn="Z_5AAA4DFE_88B1_4674_95ED_5FCD7A50BC22_.wvu.FilterData" sId="1"/>
    <rfmt sheetId="1" xfDxf="1" sqref="A81:XFD81" start="0" length="0"/>
    <rfmt sheetId="1" sqref="A8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8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8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8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8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8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8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8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8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8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8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8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8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8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81" t="inlineStr">
        <is>
          <t>VRANCEA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8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8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8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8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8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8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8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8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8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8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8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8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81">
        <f>AC81+AD81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8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8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81">
        <f>S81+V81+Y81+AB81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8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81">
        <f>AE81+AF81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81"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8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8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8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81" start="0" length="0">
      <dxf>
        <font>
          <sz val="12"/>
          <color theme="1"/>
          <name val="Calibri"/>
          <family val="2"/>
          <charset val="238"/>
          <scheme val="minor"/>
        </font>
      </dxf>
    </rfmt>
  </rrc>
  <rrc rId="3089" sId="1" ref="A81:XFD81" action="deleteRow">
    <undo index="65535" exp="area" dr="AK81:AK83" r="AK84" sId="1"/>
    <undo index="65535" exp="area" dr="AJ81:AJ83" r="AJ84" sId="1"/>
    <undo index="65535" exp="area" dr="AI81:AI83" r="AI84" sId="1"/>
    <undo index="65535" exp="area" dr="AG81:AG83" r="AG84" sId="1"/>
    <undo index="65535" exp="area" dr="AF81:AF83" r="AF84" sId="1"/>
    <undo index="65535" exp="area" dr="AE81:AE83" r="AE84" sId="1"/>
    <undo index="65535" exp="area" dr="AD81:AD83" r="AD84" sId="1"/>
    <undo index="65535" exp="area" dr="AC81:AC83" r="AC84" sId="1"/>
    <undo index="65535" exp="area" dr="AB81:AB83" r="AB84" sId="1"/>
    <undo index="65535" exp="area" dr="AA81:AA83" r="AA84" sId="1"/>
    <undo index="65535" exp="area" dr="Z81:Z83" r="Z84" sId="1"/>
    <undo index="65535" exp="area" dr="Y81:Y83" r="Y84" sId="1"/>
    <undo index="65535" exp="area" dr="X81:X83" r="X84" sId="1"/>
    <undo index="65535" exp="area" dr="W81:W83" r="W84" sId="1"/>
    <undo index="65535" exp="area" dr="V81:V83" r="V84" sId="1"/>
    <undo index="65535" exp="area" dr="U81:U83" r="U84" sId="1"/>
    <undo index="65535" exp="area" dr="T81:T83" r="T84" sId="1"/>
    <undo index="65535" exp="area" dr="S81:S83" r="S84" sId="1"/>
    <undo index="65535" exp="area" ref3D="1" dr="$H$1:$N$1048576" dn="Z_65B035E3_87FA_46C5_996E_864F2C8D0EBC_.wvu.Cols" sId="1"/>
    <rfmt sheetId="1" xfDxf="1" sqref="A81:XFD81" start="0" length="0">
      <dxf/>
    </rfmt>
    <rfmt sheetId="1" sqref="A81"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81"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8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8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81"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F8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81"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81" start="0" length="0">
      <dxf>
        <alignment vertical="top" wrapText="1"/>
      </dxf>
    </rfmt>
    <rfmt sheetId="1" sqref="I8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81"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K81"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81"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M81" start="0" length="0">
      <dxf>
        <font>
          <sz val="12"/>
          <color auto="1"/>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qref="N81"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81"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81"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81"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R81"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1" sqref="S81" start="0" length="0">
      <dxf>
        <font>
          <sz val="12"/>
          <color auto="1"/>
          <name val="Calibri"/>
          <family val="2"/>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T81" start="0" length="0">
      <dxf>
        <font>
          <sz val="12"/>
          <color auto="1"/>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81" start="0" length="0">
      <dxf>
        <font>
          <sz val="12"/>
          <color auto="1"/>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81" start="0" length="0">
      <dxf>
        <font>
          <sz val="12"/>
          <color auto="1"/>
          <name val="Calibri"/>
          <family val="2"/>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81" start="0" length="0">
      <dxf>
        <font>
          <sz val="12"/>
          <color auto="1"/>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81" start="0" length="0">
      <dxf>
        <font>
          <sz val="12"/>
          <color auto="1"/>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Y81" start="0" length="0">
      <dxf>
        <font>
          <sz val="12"/>
          <color auto="1"/>
          <name val="Calibri"/>
          <family val="2"/>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Z81" start="0" length="0">
      <dxf>
        <font>
          <sz val="12"/>
          <color auto="1"/>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81" start="0" length="0">
      <dxf>
        <font>
          <sz val="12"/>
          <color auto="1"/>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81" start="0" length="0">
      <dxf>
        <font>
          <sz val="12"/>
          <color auto="1"/>
          <name val="Calibri"/>
          <family val="2"/>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81" start="0" length="0">
      <dxf>
        <font>
          <sz val="12"/>
          <color auto="1"/>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81" start="0" length="0">
      <dxf>
        <font>
          <sz val="12"/>
          <color auto="1"/>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81" start="0" length="0">
      <dxf>
        <font>
          <sz val="12"/>
          <color auto="1"/>
          <name val="Calibri"/>
          <family val="2"/>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81" start="0" length="0">
      <dxf>
        <font>
          <sz val="12"/>
          <color auto="1"/>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81" start="0" length="0">
      <dxf>
        <font>
          <sz val="12"/>
          <color auto="1"/>
          <name val="Calibri"/>
          <family val="2"/>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dxf="1">
      <nc r="AH81" t="inlineStr">
        <is>
          <t xml:space="preserve"> în implementare</t>
        </is>
      </nc>
      <ndxf>
        <font>
          <sz val="12"/>
          <color auto="1"/>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81" start="0" length="0">
      <dxf>
        <font>
          <sz val="12"/>
          <color auto="1"/>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dxf="1" numFmtId="4">
      <nc r="AJ81">
        <v>0</v>
      </nc>
      <n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umFmtId="4">
      <nc r="AK81">
        <v>0</v>
      </nc>
      <ndxf>
        <font>
          <sz val="12"/>
          <color auto="1"/>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L81" start="0" length="0">
      <dxf>
        <font>
          <sz val="12"/>
        </font>
      </dxf>
    </rfmt>
  </rrc>
  <rrc rId="3090" sId="1" ref="A81:XFD81" action="deleteRow">
    <undo index="65535" exp="area" dr="AK81:AK82" r="AK83" sId="1"/>
    <undo index="65535" exp="area" dr="AJ81:AJ82" r="AJ83" sId="1"/>
    <undo index="65535" exp="area" dr="AI81:AI82" r="AI83" sId="1"/>
    <undo index="65535" exp="area" dr="AG81:AG82" r="AG83" sId="1"/>
    <undo index="65535" exp="area" dr="AF81:AF82" r="AF83" sId="1"/>
    <undo index="65535" exp="area" dr="AE81:AE82" r="AE83" sId="1"/>
    <undo index="65535" exp="area" dr="AD81:AD82" r="AD83" sId="1"/>
    <undo index="65535" exp="area" dr="AC81:AC82" r="AC83" sId="1"/>
    <undo index="65535" exp="area" dr="AB81:AB82" r="AB83" sId="1"/>
    <undo index="65535" exp="area" dr="AA81:AA82" r="AA83" sId="1"/>
    <undo index="65535" exp="area" dr="Z81:Z82" r="Z83" sId="1"/>
    <undo index="65535" exp="area" dr="Y81:Y82" r="Y83" sId="1"/>
    <undo index="65535" exp="area" dr="X81:X82" r="X83" sId="1"/>
    <undo index="65535" exp="area" dr="W81:W82" r="W83" sId="1"/>
    <undo index="65535" exp="area" dr="V81:V82" r="V83" sId="1"/>
    <undo index="65535" exp="area" dr="U81:U82" r="U83" sId="1"/>
    <undo index="65535" exp="area" dr="T81:T82" r="T83" sId="1"/>
    <undo index="65535" exp="area" dr="S81:S82" r="S83" sId="1"/>
    <undo index="65535" exp="area" ref3D="1" dr="$H$1:$N$1048576" dn="Z_65B035E3_87FA_46C5_996E_864F2C8D0EBC_.wvu.Cols" sId="1"/>
    <rfmt sheetId="1" xfDxf="1" sqref="A81:XFD81" start="0" length="0"/>
    <rcc rId="0" sId="1" dxf="1">
      <nc r="A81">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8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8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8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8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8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8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8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8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8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K8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8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8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8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8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8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8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8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81">
        <f>T81+U81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8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8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81">
        <f>W81+X81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8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8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81">
        <f>Z81+AA81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8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8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8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8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8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81"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8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8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dxf="1">
      <nc r="AH81"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8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8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8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81" start="0" length="0">
      <dxf>
        <font>
          <sz val="12"/>
          <color theme="1"/>
          <name val="Calibri"/>
          <family val="2"/>
          <charset val="238"/>
          <scheme val="minor"/>
        </font>
      </dxf>
    </rfmt>
  </rrc>
  <rrc rId="3091" sId="1" ref="A81:XFD81" action="deleteRow">
    <undo index="65535" exp="area" dr="AK81" r="AK82" sId="1"/>
    <undo index="65535" exp="area" dr="AJ81" r="AJ82" sId="1"/>
    <undo index="65535" exp="area" dr="AI81" r="AI82" sId="1"/>
    <undo index="65535" exp="area" dr="AG81" r="AG82" sId="1"/>
    <undo index="65535" exp="area" dr="AF81" r="AF82" sId="1"/>
    <undo index="65535" exp="area" dr="AE81" r="AE82" sId="1"/>
    <undo index="65535" exp="area" dr="AD81" r="AD82" sId="1"/>
    <undo index="65535" exp="area" dr="AC81" r="AC82" sId="1"/>
    <undo index="65535" exp="area" dr="AB81" r="AB82" sId="1"/>
    <undo index="65535" exp="area" dr="AA81" r="AA82" sId="1"/>
    <undo index="65535" exp="area" dr="Z81" r="Z82" sId="1"/>
    <undo index="65535" exp="area" dr="Y81" r="Y82" sId="1"/>
    <undo index="65535" exp="area" dr="X81" r="X82" sId="1"/>
    <undo index="65535" exp="area" dr="W81" r="W82" sId="1"/>
    <undo index="65535" exp="area" dr="V81" r="V82" sId="1"/>
    <undo index="65535" exp="area" dr="U81" r="U82" sId="1"/>
    <undo index="65535" exp="area" dr="T81" r="T82" sId="1"/>
    <undo index="65535" exp="area" dr="S81" r="S82" sId="1"/>
    <undo index="65535" exp="area" ref3D="1" dr="$H$1:$N$1048576" dn="Z_65B035E3_87FA_46C5_996E_864F2C8D0EBC_.wvu.Cols" sId="1"/>
    <rfmt sheetId="1" xfDxf="1" sqref="A81:XFD81" start="0" length="0"/>
    <rfmt sheetId="1" sqref="A8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8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8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8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8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8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8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8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8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8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8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8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8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8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8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8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8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8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81">
        <f>T81+U81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8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8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81">
        <f>W81+X81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8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8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81">
        <f>Z81+AA81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8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8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81">
        <f>AC81+AD81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8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8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81">
        <f>S81+V81+Y81+AB81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8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81">
        <f>AE81+AF81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81"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8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8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8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81" start="0" length="0">
      <dxf>
        <font>
          <sz val="12"/>
          <color theme="1"/>
          <name val="Calibri"/>
          <family val="2"/>
          <charset val="238"/>
          <scheme val="minor"/>
        </font>
      </dxf>
    </rfmt>
  </rrc>
  <rrc rId="3092" sId="1" ref="A81:XFD81" action="deleteRow">
    <undo index="65535" exp="area" ref3D="1" dr="$H$1:$N$1048576" dn="Z_65B035E3_87FA_46C5_996E_864F2C8D0EBC_.wvu.Cols" sId="1"/>
    <rfmt sheetId="1" xfDxf="1" sqref="A81:XFD81" start="0" length="0"/>
    <rfmt sheetId="1" sqref="A8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8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8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8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8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8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81" t="inlineStr">
        <is>
          <t>TOTAL VRANCEA</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81"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8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8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8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8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8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8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8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8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8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8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81">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81">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81">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81">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81">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81">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81">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81">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81">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81">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81">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81">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81">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81">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81">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81"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I81">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81">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81">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81" start="0" length="0">
      <dxf>
        <font>
          <sz val="12"/>
          <color theme="1"/>
          <name val="Calibri"/>
          <family val="2"/>
          <charset val="238"/>
          <scheme val="minor"/>
        </font>
      </dxf>
    </rfmt>
  </rrc>
  <rrc rId="3093" sId="1" ref="A81:XFD81" action="deleteRow">
    <undo index="65535" exp="area" ref3D="1" dr="$H$1:$N$1048576" dn="Z_65B035E3_87FA_46C5_996E_864F2C8D0EBC_.wvu.Cols" sId="1"/>
    <rfmt sheetId="1" xfDxf="1" sqref="A81:XFD81" start="0" length="0"/>
    <rfmt sheetId="1" sqref="A8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8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8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8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8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8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8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8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8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8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8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8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8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8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81" t="inlineStr">
        <is>
          <t xml:space="preserve"> Proiect cu acoperire națională</t>
        </is>
      </nc>
      <ndxf>
        <font>
          <b/>
          <sz val="12"/>
          <color auto="1"/>
          <name val="Calibri"/>
          <family val="2"/>
          <charset val="238"/>
          <scheme val="minor"/>
        </font>
        <alignment horizontal="center" vertical="center"/>
        <border outline="0">
          <left style="thin">
            <color indexed="64"/>
          </left>
          <right style="thin">
            <color indexed="64"/>
          </right>
          <top style="thin">
            <color indexed="64"/>
          </top>
          <bottom style="thin">
            <color indexed="64"/>
          </bottom>
        </border>
      </ndxf>
    </rcc>
    <rfmt sheetId="1" sqref="P8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8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8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8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8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8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V8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W8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8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8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8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8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81">
        <f>AC81+AD81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8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8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81">
        <f>S81+V81+Y81+AB81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8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81">
        <f>AE81+AF81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dxf="1">
      <nc r="AH81" t="inlineStr">
        <is>
          <t xml:space="preserve"> în implementare</t>
        </is>
      </nc>
      <n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I8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8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8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81" start="0" length="0">
      <dxf>
        <font>
          <sz val="12"/>
          <color theme="1"/>
          <name val="Calibri"/>
          <family val="2"/>
          <charset val="238"/>
          <scheme val="minor"/>
        </font>
      </dxf>
    </rfmt>
  </rrc>
  <rcc rId="3094" sId="1">
    <oc r="A9">
      <v>1</v>
    </oc>
    <nc r="A9">
      <f>1</f>
    </nc>
  </rcc>
  <rcc rId="3095" sId="1">
    <oc r="A10">
      <v>2</v>
    </oc>
    <nc r="A10">
      <f>1+A9</f>
    </nc>
  </rcc>
  <rcc rId="3096" sId="1" odxf="1" dxf="1">
    <oc r="A11">
      <v>3</v>
    </oc>
    <nc r="A11">
      <f>1+A10</f>
    </nc>
    <odxf>
      <border outline="0">
        <left style="medium">
          <color indexed="64"/>
        </left>
      </border>
    </odxf>
    <ndxf>
      <border outline="0">
        <left style="thin">
          <color indexed="64"/>
        </left>
      </border>
    </ndxf>
  </rcc>
  <rcc rId="3097" sId="1">
    <oc r="A12">
      <v>4</v>
    </oc>
    <nc r="A12">
      <f>1+A11</f>
    </nc>
  </rcc>
  <rcc rId="3098" sId="1" odxf="1" dxf="1">
    <oc r="A13">
      <v>1</v>
    </oc>
    <nc r="A13">
      <f>1+A12</f>
    </nc>
    <odxf>
      <border outline="0">
        <left style="medium">
          <color indexed="64"/>
        </left>
      </border>
    </odxf>
    <ndxf>
      <border outline="0">
        <left style="thin">
          <color indexed="64"/>
        </left>
      </border>
    </ndxf>
  </rcc>
  <rcc rId="3099" sId="1" odxf="1" dxf="1">
    <oc r="A14">
      <v>2</v>
    </oc>
    <nc r="A14">
      <f>1+A13</f>
    </nc>
    <odxf>
      <font>
        <sz val="12"/>
        <color auto="1"/>
      </font>
      <border outline="0">
        <left style="medium">
          <color indexed="64"/>
        </left>
      </border>
    </odxf>
    <ndxf>
      <font>
        <sz val="12"/>
        <color auto="1"/>
      </font>
      <border outline="0">
        <left style="thin">
          <color indexed="64"/>
        </left>
      </border>
    </ndxf>
  </rcc>
  <rcc rId="3100" sId="1" odxf="1" dxf="1">
    <oc r="A15">
      <v>1</v>
    </oc>
    <nc r="A15">
      <f>1+A14</f>
    </nc>
    <odxf>
      <border outline="0">
        <left style="medium">
          <color indexed="64"/>
        </left>
      </border>
    </odxf>
    <ndxf>
      <border outline="0">
        <left style="thin">
          <color indexed="64"/>
        </left>
      </border>
    </ndxf>
  </rcc>
  <rcc rId="3101" sId="1" odxf="1" dxf="1">
    <oc r="A16">
      <v>2</v>
    </oc>
    <nc r="A16">
      <f>1+A15</f>
    </nc>
    <odxf>
      <border outline="0">
        <left style="medium">
          <color indexed="64"/>
        </left>
      </border>
    </odxf>
    <ndxf>
      <border outline="0">
        <left style="thin">
          <color indexed="64"/>
        </left>
      </border>
    </ndxf>
  </rcc>
  <rcc rId="3102" sId="1" odxf="1" dxf="1">
    <oc r="A17">
      <v>3</v>
    </oc>
    <nc r="A17">
      <f>1+A16</f>
    </nc>
    <odxf>
      <border outline="0">
        <left style="medium">
          <color indexed="64"/>
        </left>
      </border>
    </odxf>
    <ndxf>
      <border outline="0">
        <left style="thin">
          <color indexed="64"/>
        </left>
      </border>
    </ndxf>
  </rcc>
  <rcc rId="3103" sId="1">
    <nc r="A18">
      <v>10</v>
    </nc>
  </rcc>
  <rcc rId="3104" sId="1">
    <oc r="A19">
      <v>1</v>
    </oc>
    <nc r="A19">
      <v>11</v>
    </nc>
  </rcc>
  <rcc rId="3105" sId="1">
    <oc r="A20">
      <v>2</v>
    </oc>
    <nc r="A20">
      <v>12</v>
    </nc>
  </rcc>
  <rcc rId="3106" sId="1">
    <oc r="A21">
      <v>1</v>
    </oc>
    <nc r="A21">
      <v>13</v>
    </nc>
  </rcc>
  <rcc rId="3107" sId="1">
    <oc r="A22">
      <v>1</v>
    </oc>
    <nc r="A22">
      <v>14</v>
    </nc>
  </rcc>
  <rcc rId="3108" sId="1">
    <oc r="A23">
      <v>1</v>
    </oc>
    <nc r="A23">
      <v>15</v>
    </nc>
  </rcc>
  <rcc rId="3109" sId="1">
    <oc r="A24">
      <v>2</v>
    </oc>
    <nc r="A24">
      <v>16</v>
    </nc>
  </rcc>
  <rcc rId="3110" sId="1">
    <oc r="A25">
      <v>1</v>
    </oc>
    <nc r="A25">
      <v>17</v>
    </nc>
  </rcc>
  <rcc rId="3111" sId="1">
    <oc r="A26">
      <v>2</v>
    </oc>
    <nc r="A26">
      <v>18</v>
    </nc>
  </rcc>
  <rcc rId="3112" sId="1">
    <oc r="A27">
      <v>3</v>
    </oc>
    <nc r="A27">
      <v>19</v>
    </nc>
  </rcc>
  <rcc rId="3113" sId="1">
    <oc r="A28">
      <v>1</v>
    </oc>
    <nc r="A28">
      <v>20</v>
    </nc>
  </rcc>
  <rcc rId="3114" sId="1">
    <oc r="A29">
      <v>2</v>
    </oc>
    <nc r="A29">
      <v>21</v>
    </nc>
  </rcc>
  <rcc rId="3115" sId="1">
    <oc r="A30">
      <v>3</v>
    </oc>
    <nc r="A30">
      <v>22</v>
    </nc>
  </rcc>
  <rcc rId="3116" sId="1">
    <oc r="A31">
      <v>2</v>
    </oc>
    <nc r="A31">
      <v>23</v>
    </nc>
  </rcc>
  <rcc rId="3117" sId="1">
    <oc r="A32">
      <v>3</v>
    </oc>
    <nc r="A32">
      <v>24</v>
    </nc>
  </rcc>
  <rcc rId="3118" sId="1">
    <oc r="A33">
      <v>1</v>
    </oc>
    <nc r="A33">
      <v>25</v>
    </nc>
  </rcc>
  <rcc rId="3119" sId="1">
    <oc r="A34">
      <v>1</v>
    </oc>
    <nc r="A34">
      <v>26</v>
    </nc>
  </rcc>
  <rcc rId="3120" sId="1">
    <oc r="A35">
      <v>1</v>
    </oc>
    <nc r="A35">
      <v>27</v>
    </nc>
  </rcc>
  <rcc rId="3121" sId="1">
    <oc r="A36">
      <v>2</v>
    </oc>
    <nc r="A36">
      <v>28</v>
    </nc>
  </rcc>
  <rcc rId="3122" sId="1">
    <oc r="A37">
      <v>3</v>
    </oc>
    <nc r="A37">
      <v>29</v>
    </nc>
  </rcc>
  <rcc rId="3123" sId="1">
    <oc r="A38">
      <v>1</v>
    </oc>
    <nc r="A38">
      <v>30</v>
    </nc>
  </rcc>
  <rcc rId="3124" sId="1">
    <oc r="A39">
      <v>2</v>
    </oc>
    <nc r="A39">
      <v>31</v>
    </nc>
  </rcc>
  <rcc rId="3125" sId="1">
    <oc r="A40">
      <v>1</v>
    </oc>
    <nc r="A40">
      <v>32</v>
    </nc>
  </rcc>
  <rcc rId="3126" sId="1">
    <oc r="A41">
      <v>2</v>
    </oc>
    <nc r="A41">
      <v>33</v>
    </nc>
  </rcc>
  <rcc rId="3127" sId="1">
    <oc r="A42">
      <v>1</v>
    </oc>
    <nc r="A42">
      <v>34</v>
    </nc>
  </rcc>
  <rcc rId="3128" sId="1">
    <oc r="A43">
      <v>2</v>
    </oc>
    <nc r="A43">
      <v>35</v>
    </nc>
  </rcc>
  <rcc rId="3129" sId="1">
    <nc r="A44">
      <v>36</v>
    </nc>
  </rcc>
  <rcc rId="3130" sId="1">
    <oc r="A45">
      <v>1</v>
    </oc>
    <nc r="A45">
      <v>37</v>
    </nc>
  </rcc>
  <rcc rId="3131" sId="1">
    <oc r="A46">
      <v>1</v>
    </oc>
    <nc r="A46">
      <v>38</v>
    </nc>
  </rcc>
  <rcc rId="3132" sId="1">
    <oc r="A47">
      <v>2</v>
    </oc>
    <nc r="A47">
      <v>39</v>
    </nc>
  </rcc>
  <rcc rId="3133" sId="1">
    <oc r="A48">
      <v>1</v>
    </oc>
    <nc r="A48">
      <v>40</v>
    </nc>
  </rcc>
  <rcc rId="3134" sId="1">
    <oc r="A49">
      <v>2</v>
    </oc>
    <nc r="A49">
      <v>41</v>
    </nc>
  </rcc>
  <rcc rId="3135" sId="1">
    <oc r="A50">
      <v>3</v>
    </oc>
    <nc r="A50">
      <v>42</v>
    </nc>
  </rcc>
  <rcc rId="3136" sId="1">
    <oc r="A51">
      <v>4</v>
    </oc>
    <nc r="A51">
      <v>43</v>
    </nc>
  </rcc>
  <rcc rId="3137" sId="1">
    <oc r="A52">
      <v>1</v>
    </oc>
    <nc r="A52">
      <v>44</v>
    </nc>
  </rcc>
  <rcc rId="3138" sId="1">
    <oc r="A53">
      <v>2</v>
    </oc>
    <nc r="A53">
      <v>45</v>
    </nc>
  </rcc>
  <rcc rId="3139" sId="1">
    <oc r="A54">
      <v>1</v>
    </oc>
    <nc r="A54">
      <v>46</v>
    </nc>
  </rcc>
  <rcc rId="3140" sId="1">
    <oc r="A55">
      <v>2</v>
    </oc>
    <nc r="A55">
      <v>47</v>
    </nc>
  </rcc>
  <rcc rId="3141" sId="1">
    <oc r="A56">
      <v>3</v>
    </oc>
    <nc r="A56">
      <v>48</v>
    </nc>
  </rcc>
  <rcc rId="3142" sId="1">
    <oc r="A57">
      <v>1</v>
    </oc>
    <nc r="A57">
      <v>49</v>
    </nc>
  </rcc>
  <rcc rId="3143" sId="1">
    <oc r="A58">
      <v>2</v>
    </oc>
    <nc r="A58">
      <v>50</v>
    </nc>
  </rcc>
  <rcc rId="3144" sId="1">
    <oc r="A59">
      <v>3</v>
    </oc>
    <nc r="A59">
      <v>51</v>
    </nc>
  </rcc>
  <rcc rId="3145" sId="1">
    <oc r="A60">
      <v>1</v>
    </oc>
    <nc r="A60">
      <v>52</v>
    </nc>
  </rcc>
  <rcc rId="3146" sId="1">
    <oc r="A61">
      <v>1</v>
    </oc>
    <nc r="A61">
      <v>53</v>
    </nc>
  </rcc>
  <rcc rId="3147" sId="1">
    <oc r="A62">
      <v>1</v>
    </oc>
    <nc r="A62">
      <v>54</v>
    </nc>
  </rcc>
  <rcc rId="3148" sId="1">
    <oc r="A63">
      <v>2</v>
    </oc>
    <nc r="A63">
      <v>55</v>
    </nc>
  </rcc>
  <rcc rId="3149" sId="1">
    <oc r="A64">
      <v>1</v>
    </oc>
    <nc r="A64">
      <v>56</v>
    </nc>
  </rcc>
  <rcc rId="3150" sId="1">
    <oc r="A65">
      <v>2</v>
    </oc>
    <nc r="A65">
      <v>57</v>
    </nc>
  </rcc>
  <rcc rId="3151" sId="1">
    <oc r="A66">
      <v>1</v>
    </oc>
    <nc r="A66">
      <v>58</v>
    </nc>
  </rcc>
  <rcc rId="3152" sId="1">
    <oc r="A67">
      <v>2</v>
    </oc>
    <nc r="A67">
      <v>59</v>
    </nc>
  </rcc>
  <rcc rId="3153" sId="1">
    <oc r="A68">
      <v>1</v>
    </oc>
    <nc r="A68">
      <v>60</v>
    </nc>
  </rcc>
  <rcc rId="3154" sId="1">
    <oc r="A69">
      <v>2</v>
    </oc>
    <nc r="A69">
      <v>61</v>
    </nc>
  </rcc>
  <rcc rId="3155" sId="1">
    <oc r="A70">
      <v>2</v>
    </oc>
    <nc r="A70">
      <v>62</v>
    </nc>
  </rcc>
  <rcc rId="3156" sId="1">
    <oc r="A71">
      <v>1</v>
    </oc>
    <nc r="A71">
      <v>63</v>
    </nc>
  </rcc>
  <rcc rId="3157" sId="1">
    <oc r="A72">
      <v>1</v>
    </oc>
    <nc r="A72">
      <v>64</v>
    </nc>
  </rcc>
  <rcc rId="3158" sId="1">
    <oc r="A73">
      <v>2</v>
    </oc>
    <nc r="A73">
      <v>65</v>
    </nc>
  </rcc>
  <rcc rId="3159" sId="1">
    <oc r="A74">
      <v>3</v>
    </oc>
    <nc r="A74">
      <v>66</v>
    </nc>
  </rcc>
  <rcc rId="3160" sId="1">
    <oc r="A75">
      <v>1</v>
    </oc>
    <nc r="A75">
      <v>67</v>
    </nc>
  </rcc>
  <rcc rId="3161" sId="1">
    <oc r="A76">
      <v>1</v>
    </oc>
    <nc r="A76">
      <v>68</v>
    </nc>
  </rcc>
  <rcc rId="3162" sId="1">
    <oc r="A77">
      <v>1</v>
    </oc>
    <nc r="A77">
      <v>69</v>
    </nc>
  </rcc>
  <rcc rId="3163" sId="1">
    <oc r="A78">
      <v>2</v>
    </oc>
    <nc r="A78">
      <v>70</v>
    </nc>
  </rcc>
  <rcc rId="3164" sId="1">
    <oc r="A79">
      <v>3</v>
    </oc>
    <nc r="A79">
      <v>71</v>
    </nc>
  </rcc>
  <rcc rId="3165" sId="1">
    <oc r="A80">
      <v>1</v>
    </oc>
    <nc r="A80">
      <v>72</v>
    </nc>
  </rcc>
  <rcc rId="3166" sId="1">
    <oc r="A81">
      <v>1</v>
    </oc>
    <nc r="A81">
      <v>73</v>
    </nc>
  </rcc>
  <rcc rId="3167" sId="1">
    <oc r="A82">
      <v>2</v>
    </oc>
    <nc r="A82">
      <v>74</v>
    </nc>
  </rcc>
  <rcc rId="3168" sId="1">
    <oc r="A83">
      <v>3</v>
    </oc>
    <nc r="A83">
      <v>75</v>
    </nc>
  </rcc>
  <rcc rId="3169" sId="1">
    <oc r="A84">
      <v>4</v>
    </oc>
    <nc r="A84">
      <v>76</v>
    </nc>
  </rcc>
  <rcc rId="3170" sId="1">
    <oc r="A85">
      <v>5</v>
    </oc>
    <nc r="A85">
      <v>77</v>
    </nc>
  </rcc>
  <rcc rId="3171" sId="1">
    <oc r="A86">
      <v>6</v>
    </oc>
    <nc r="A86">
      <v>78</v>
    </nc>
  </rcc>
  <rcc rId="3172" sId="1">
    <oc r="A87">
      <v>7</v>
    </oc>
    <nc r="A87">
      <v>79</v>
    </nc>
  </rcc>
  <rcc rId="3173" sId="1">
    <oc r="A88">
      <v>8</v>
    </oc>
    <nc r="A88">
      <v>80</v>
    </nc>
  </rcc>
  <rcc rId="3174" sId="1">
    <oc r="A89">
      <v>9</v>
    </oc>
    <nc r="A89">
      <v>81</v>
    </nc>
  </rcc>
  <rcc rId="3175" sId="1">
    <oc r="A90">
      <v>10</v>
    </oc>
    <nc r="A90">
      <v>82</v>
    </nc>
  </rcc>
  <rcc rId="3176" sId="1">
    <oc r="A91">
      <v>11</v>
    </oc>
    <nc r="A91">
      <v>83</v>
    </nc>
  </rcc>
  <rcc rId="3177" sId="1">
    <oc r="A92">
      <v>12</v>
    </oc>
    <nc r="A92">
      <v>84</v>
    </nc>
  </rcc>
  <rcc rId="3178" sId="1">
    <oc r="A93">
      <v>13</v>
    </oc>
    <nc r="A93">
      <v>85</v>
    </nc>
  </rcc>
  <rcc rId="3179" sId="1">
    <oc r="A94">
      <v>14</v>
    </oc>
    <nc r="A94">
      <v>86</v>
    </nc>
  </rcc>
  <rcc rId="3180" sId="1">
    <oc r="A95">
      <v>15</v>
    </oc>
    <nc r="A95">
      <v>87</v>
    </nc>
  </rcc>
  <rcc rId="3181" sId="1">
    <oc r="A96">
      <v>16</v>
    </oc>
    <nc r="A96">
      <v>88</v>
    </nc>
  </rcc>
  <rcc rId="3182" sId="1">
    <oc r="A97">
      <v>17</v>
    </oc>
    <nc r="A97">
      <v>89</v>
    </nc>
  </rcc>
  <rcc rId="3183" sId="1">
    <oc r="A98">
      <v>18</v>
    </oc>
    <nc r="A98">
      <v>90</v>
    </nc>
  </rcc>
  <rcc rId="3184" sId="1">
    <oc r="A99">
      <v>19</v>
    </oc>
    <nc r="A99">
      <v>91</v>
    </nc>
  </rcc>
  <rcc rId="3185" sId="1">
    <oc r="A100">
      <v>20</v>
    </oc>
    <nc r="A100">
      <v>92</v>
    </nc>
  </rcc>
  <rcc rId="3186" sId="1">
    <oc r="A101">
      <v>21</v>
    </oc>
    <nc r="A101">
      <v>93</v>
    </nc>
  </rcc>
  <rcc rId="3187" sId="1">
    <oc r="A102">
      <v>22</v>
    </oc>
    <nc r="A102">
      <v>94</v>
    </nc>
  </rcc>
  <rcc rId="3188" sId="1">
    <oc r="A103">
      <v>23</v>
    </oc>
    <nc r="A103">
      <v>95</v>
    </nc>
  </rcc>
  <rcc rId="3189" sId="1">
    <oc r="A104">
      <v>24</v>
    </oc>
    <nc r="A104">
      <v>96</v>
    </nc>
  </rcc>
  <rcc rId="3190" sId="1">
    <oc r="A105">
      <v>25</v>
    </oc>
    <nc r="A105">
      <v>97</v>
    </nc>
  </rcc>
  <rcc rId="3191" sId="1">
    <oc r="A106">
      <v>26</v>
    </oc>
    <nc r="A106">
      <v>98</v>
    </nc>
  </rcc>
  <rcc rId="3192" sId="1">
    <oc r="A107">
      <v>27</v>
    </oc>
    <nc r="A107">
      <v>99</v>
    </nc>
  </rcc>
  <rcc rId="3193" sId="1">
    <oc r="A108">
      <v>28</v>
    </oc>
    <nc r="A108">
      <v>100</v>
    </nc>
  </rcc>
  <rcc rId="3194" sId="1">
    <oc r="A109">
      <v>29</v>
    </oc>
    <nc r="A109">
      <v>101</v>
    </nc>
  </rcc>
  <rcc rId="3195" sId="1">
    <oc r="A110">
      <v>30</v>
    </oc>
    <nc r="A110">
      <v>102</v>
    </nc>
  </rcc>
  <rcc rId="3196" sId="1">
    <oc r="A111">
      <v>31</v>
    </oc>
    <nc r="A111">
      <v>103</v>
    </nc>
  </rcc>
  <rcc rId="3197" sId="1">
    <oc r="A112">
      <v>32</v>
    </oc>
    <nc r="A112">
      <v>104</v>
    </nc>
  </rcc>
  <rcc rId="3198" sId="1">
    <oc r="A113">
      <v>33</v>
    </oc>
    <nc r="A113">
      <v>105</v>
    </nc>
  </rcc>
  <rcc rId="3199" sId="1">
    <oc r="A114">
      <v>34</v>
    </oc>
    <nc r="A114">
      <v>106</v>
    </nc>
  </rcc>
  <rcc rId="3200" sId="1">
    <oc r="A115">
      <v>35</v>
    </oc>
    <nc r="A115">
      <v>107</v>
    </nc>
  </rcc>
  <rcc rId="3201" sId="1">
    <oc r="A116">
      <v>36</v>
    </oc>
    <nc r="A116">
      <v>108</v>
    </nc>
  </rcc>
  <rcc rId="3202" sId="1">
    <oc r="A117">
      <v>37</v>
    </oc>
    <nc r="A117">
      <v>109</v>
    </nc>
  </rcc>
  <rcc rId="3203" sId="1">
    <oc r="A118">
      <v>38</v>
    </oc>
    <nc r="A118">
      <v>110</v>
    </nc>
  </rcc>
  <rcc rId="3204" sId="1">
    <oc r="A119">
      <v>39</v>
    </oc>
    <nc r="A119">
      <v>111</v>
    </nc>
  </rcc>
  <rcc rId="3205" sId="1">
    <oc r="A120">
      <v>40</v>
    </oc>
    <nc r="A120">
      <v>112</v>
    </nc>
  </rcc>
  <rcc rId="3206" sId="1">
    <oc r="A121">
      <v>41</v>
    </oc>
    <nc r="A121">
      <v>113</v>
    </nc>
  </rcc>
  <rcc rId="3207" sId="1">
    <oc r="A122">
      <v>42</v>
    </oc>
    <nc r="A122">
      <v>114</v>
    </nc>
  </rcc>
  <rcc rId="3208" sId="1">
    <oc r="A123">
      <v>43</v>
    </oc>
    <nc r="A123">
      <v>115</v>
    </nc>
  </rcc>
  <rcc rId="3209" sId="1">
    <oc r="A124">
      <v>44</v>
    </oc>
    <nc r="A124">
      <v>116</v>
    </nc>
  </rcc>
  <rcc rId="3210" sId="1">
    <oc r="A125">
      <v>45</v>
    </oc>
    <nc r="A125">
      <v>117</v>
    </nc>
  </rcc>
  <rcc rId="3211" sId="1">
    <oc r="A126">
      <v>46</v>
    </oc>
    <nc r="A126">
      <v>118</v>
    </nc>
  </rcc>
  <rcc rId="3212" sId="1">
    <oc r="A127">
      <v>47</v>
    </oc>
    <nc r="A127">
      <v>119</v>
    </nc>
  </rcc>
  <rcc rId="3213" sId="1">
    <oc r="A128">
      <v>48</v>
    </oc>
    <nc r="A128">
      <v>120</v>
    </nc>
  </rcc>
  <rcc rId="3214" sId="1">
    <oc r="A129">
      <v>49</v>
    </oc>
    <nc r="A129">
      <v>121</v>
    </nc>
  </rcc>
  <rcc rId="3215" sId="1">
    <oc r="A130">
      <v>50</v>
    </oc>
    <nc r="A130">
      <v>122</v>
    </nc>
  </rcc>
  <rcc rId="3216" sId="1">
    <oc r="A131">
      <v>51</v>
    </oc>
    <nc r="A131">
      <v>123</v>
    </nc>
  </rcc>
  <rcc rId="3217" sId="1">
    <oc r="A132">
      <v>52</v>
    </oc>
    <nc r="A132">
      <v>124</v>
    </nc>
  </rcc>
  <rcc rId="3218" sId="1">
    <oc r="A133">
      <v>53</v>
    </oc>
    <nc r="A133">
      <v>125</v>
    </nc>
  </rcc>
  <rcc rId="3219" sId="1">
    <oc r="A134">
      <v>54</v>
    </oc>
    <nc r="A134">
      <v>1261</v>
    </nc>
  </rcc>
  <rcc rId="3220" sId="1">
    <oc r="A135">
      <v>55</v>
    </oc>
    <nc r="A135">
      <v>127</v>
    </nc>
  </rcc>
  <rcc rId="3221" sId="1">
    <oc r="A136">
      <v>56</v>
    </oc>
    <nc r="A136">
      <v>128</v>
    </nc>
  </rcc>
  <rcc rId="3222" sId="1">
    <oc r="A137">
      <v>57</v>
    </oc>
    <nc r="A137">
      <v>129</v>
    </nc>
  </rcc>
  <rcc rId="3223" sId="1">
    <oc r="A138">
      <v>58</v>
    </oc>
    <nc r="A138">
      <v>130</v>
    </nc>
  </rcc>
  <rcc rId="3224" sId="1">
    <oc r="A139">
      <v>59</v>
    </oc>
    <nc r="A139">
      <v>131</v>
    </nc>
  </rcc>
  <rcc rId="3225" sId="1">
    <oc r="A140">
      <v>60</v>
    </oc>
    <nc r="A140">
      <v>132</v>
    </nc>
  </rcc>
  <rcc rId="3226" sId="1">
    <oc r="A141">
      <v>61</v>
    </oc>
    <nc r="A141">
      <v>133</v>
    </nc>
  </rcc>
  <rcc rId="3227" sId="1">
    <oc r="A142">
      <v>62</v>
    </oc>
    <nc r="A142">
      <v>134</v>
    </nc>
  </rcc>
  <rcc rId="3228" sId="1">
    <oc r="A143">
      <v>63</v>
    </oc>
    <nc r="A143">
      <v>135</v>
    </nc>
  </rcc>
  <rcc rId="3229" sId="1">
    <oc r="A144">
      <v>64</v>
    </oc>
    <nc r="A144">
      <v>136</v>
    </nc>
  </rcc>
  <rcc rId="3230" sId="1">
    <oc r="A145">
      <v>65</v>
    </oc>
    <nc r="A145">
      <v>137</v>
    </nc>
  </rcc>
  <rcc rId="3231" sId="1">
    <oc r="A146">
      <v>66</v>
    </oc>
    <nc r="A146">
      <v>138</v>
    </nc>
  </rcc>
  <rcc rId="3232" sId="1">
    <oc r="A147">
      <v>67</v>
    </oc>
    <nc r="A147">
      <v>139</v>
    </nc>
  </rcc>
  <rcc rId="3233" sId="1">
    <oc r="A148">
      <v>68</v>
    </oc>
    <nc r="A148">
      <v>140</v>
    </nc>
  </rcc>
  <rcc rId="3234" sId="1">
    <oc r="A149">
      <v>69</v>
    </oc>
    <nc r="A149">
      <v>141</v>
    </nc>
  </rcc>
  <rcc rId="3235" sId="1">
    <oc r="A150">
      <v>70</v>
    </oc>
    <nc r="A150">
      <v>142</v>
    </nc>
  </rcc>
  <rcc rId="3236" sId="1">
    <oc r="A151">
      <v>71</v>
    </oc>
    <nc r="A151">
      <v>143</v>
    </nc>
  </rcc>
  <rcc rId="3237" sId="1">
    <oc r="A152">
      <v>72</v>
    </oc>
    <nc r="A152">
      <v>144</v>
    </nc>
  </rcc>
  <rcc rId="3238" sId="1">
    <oc r="A153">
      <v>73</v>
    </oc>
    <nc r="A153">
      <v>145</v>
    </nc>
  </rcc>
  <rcc rId="3239" sId="1">
    <oc r="A154">
      <v>74</v>
    </oc>
    <nc r="A154">
      <v>146</v>
    </nc>
  </rcc>
  <rcc rId="3240" sId="1">
    <oc r="A155">
      <v>75</v>
    </oc>
    <nc r="A155">
      <v>147</v>
    </nc>
  </rcc>
  <rcc rId="3241" sId="1">
    <oc r="A156">
      <v>76</v>
    </oc>
    <nc r="A156">
      <v>148</v>
    </nc>
  </rcc>
  <rcc rId="3242" sId="1">
    <oc r="A157">
      <v>77</v>
    </oc>
    <nc r="A157">
      <v>149</v>
    </nc>
  </rcc>
  <rcc rId="3243" sId="1">
    <oc r="A158">
      <v>78</v>
    </oc>
    <nc r="A158">
      <v>150</v>
    </nc>
  </rcc>
  <rcc rId="3244" sId="1">
    <oc r="A159">
      <v>79</v>
    </oc>
    <nc r="A159">
      <v>151</v>
    </nc>
  </rcc>
  <rcc rId="3245" sId="1">
    <oc r="A160">
      <v>80</v>
    </oc>
    <nc r="A160">
      <v>152</v>
    </nc>
  </rcc>
  <rcc rId="3246" sId="1">
    <oc r="A161">
      <v>81</v>
    </oc>
    <nc r="A161">
      <v>153</v>
    </nc>
  </rcc>
  <rcc rId="3247" sId="1">
    <oc r="A162">
      <v>82</v>
    </oc>
    <nc r="A162">
      <v>154</v>
    </nc>
  </rcc>
  <rcc rId="3248" sId="1">
    <oc r="A163">
      <v>83</v>
    </oc>
    <nc r="A163">
      <v>155</v>
    </nc>
  </rcc>
  <rcc rId="3249" sId="1">
    <oc r="A164">
      <v>84</v>
    </oc>
    <nc r="A164">
      <v>156</v>
    </nc>
  </rcc>
  <rcc rId="3250" sId="1">
    <oc r="A165">
      <v>85</v>
    </oc>
    <nc r="A165">
      <v>157</v>
    </nc>
  </rcc>
  <rcc rId="3251" sId="1">
    <oc r="A166">
      <v>86</v>
    </oc>
    <nc r="A166">
      <v>158</v>
    </nc>
  </rcc>
  <rcc rId="3252" sId="1">
    <oc r="A167">
      <v>87</v>
    </oc>
    <nc r="A167">
      <v>159</v>
    </nc>
  </rcc>
  <rcc rId="3253" sId="1">
    <oc r="A168">
      <v>88</v>
    </oc>
    <nc r="A168">
      <v>160</v>
    </nc>
  </rcc>
  <rcc rId="3254" sId="1">
    <oc r="A169">
      <v>89</v>
    </oc>
    <nc r="A169">
      <v>161</v>
    </nc>
  </rcc>
  <rcc rId="3255" sId="1">
    <oc r="A170">
      <v>90</v>
    </oc>
    <nc r="A170">
      <v>162</v>
    </nc>
  </rcc>
  <rcc rId="3256" sId="1">
    <oc r="A171">
      <v>91</v>
    </oc>
    <nc r="A171">
      <v>163</v>
    </nc>
  </rcc>
  <rcc rId="3257" sId="1">
    <oc r="A172">
      <v>92</v>
    </oc>
    <nc r="A172">
      <v>164</v>
    </nc>
  </rcc>
  <rcc rId="3258" sId="1">
    <oc r="A173">
      <v>93</v>
    </oc>
    <nc r="A173">
      <v>165</v>
    </nc>
  </rcc>
  <rcc rId="3259" sId="1">
    <oc r="A174">
      <v>94</v>
    </oc>
    <nc r="A174">
      <v>166</v>
    </nc>
  </rcc>
  <rcc rId="3260" sId="1">
    <oc r="A175">
      <v>95</v>
    </oc>
    <nc r="A175">
      <v>167</v>
    </nc>
  </rcc>
  <rcc rId="3261" sId="1">
    <oc r="A176">
      <v>96</v>
    </oc>
    <nc r="A176">
      <v>168</v>
    </nc>
  </rcc>
  <rcc rId="3262" sId="1">
    <oc r="A177">
      <v>97</v>
    </oc>
    <nc r="A177">
      <v>169</v>
    </nc>
  </rcc>
  <rcc rId="3263" sId="1">
    <oc r="A178">
      <v>98</v>
    </oc>
    <nc r="A178">
      <v>170</v>
    </nc>
  </rcc>
  <rcc rId="3264" sId="1">
    <oc r="A179">
      <v>99</v>
    </oc>
    <nc r="A179">
      <v>171</v>
    </nc>
  </rcc>
  <rcc rId="3265" sId="1">
    <oc r="A180">
      <v>100</v>
    </oc>
    <nc r="A180">
      <v>172</v>
    </nc>
  </rcc>
  <rcc rId="3266" sId="1">
    <oc r="A181">
      <v>101</v>
    </oc>
    <nc r="A181">
      <v>173</v>
    </nc>
  </rcc>
  <rcc rId="3267" sId="1">
    <oc r="A182">
      <v>102</v>
    </oc>
    <nc r="A182">
      <v>174</v>
    </nc>
  </rcc>
  <rcc rId="3268" sId="1">
    <oc r="A183">
      <v>103</v>
    </oc>
    <nc r="A183">
      <v>175</v>
    </nc>
  </rcc>
  <rcc rId="3269" sId="1">
    <oc r="A184">
      <v>104</v>
    </oc>
    <nc r="A184">
      <v>176</v>
    </nc>
  </rcc>
  <rcc rId="3270" sId="1">
    <oc r="A185">
      <v>105</v>
    </oc>
    <nc r="A185">
      <v>177</v>
    </nc>
  </rcc>
  <rcc rId="3271" sId="1">
    <oc r="A186">
      <v>106</v>
    </oc>
    <nc r="A186">
      <v>178</v>
    </nc>
  </rcc>
  <rcc rId="3272" sId="1">
    <oc r="A187">
      <v>107</v>
    </oc>
    <nc r="A187">
      <v>179</v>
    </nc>
  </rcc>
  <rcc rId="3273" sId="1">
    <oc r="A188">
      <v>108</v>
    </oc>
    <nc r="A188">
      <v>180</v>
    </nc>
  </rcc>
  <rcc rId="3274" sId="1">
    <oc r="A189">
      <v>109</v>
    </oc>
    <nc r="A189">
      <v>181</v>
    </nc>
  </rcc>
  <rcc rId="3275" sId="1">
    <oc r="A190">
      <v>110</v>
    </oc>
    <nc r="A190">
      <v>182</v>
    </nc>
  </rcc>
  <rcc rId="3276" sId="1">
    <oc r="A191">
      <v>111</v>
    </oc>
    <nc r="A191">
      <v>183</v>
    </nc>
  </rcc>
  <rcc rId="3277" sId="1">
    <oc r="A192">
      <v>112</v>
    </oc>
    <nc r="A192">
      <v>184</v>
    </nc>
  </rcc>
  <rcc rId="3278" sId="1">
    <oc r="A193">
      <v>113</v>
    </oc>
    <nc r="A193">
      <v>185</v>
    </nc>
  </rcc>
  <rcc rId="3279" sId="1">
    <oc r="A194">
      <v>115</v>
    </oc>
    <nc r="A194">
      <v>186</v>
    </nc>
  </rcc>
  <rcc rId="3280" sId="1">
    <oc r="A195">
      <v>116</v>
    </oc>
    <nc r="A195">
      <v>187</v>
    </nc>
  </rcc>
  <rcc rId="3281" sId="1">
    <oc r="A196">
      <v>117</v>
    </oc>
    <nc r="A196">
      <v>188</v>
    </nc>
  </rcc>
  <rcc rId="3282" sId="1">
    <oc r="A197">
      <v>118</v>
    </oc>
    <nc r="A197">
      <v>189</v>
    </nc>
  </rcc>
  <rcc rId="3283" sId="1">
    <oc r="A198">
      <v>119</v>
    </oc>
    <nc r="A198">
      <v>190</v>
    </nc>
  </rcc>
  <rcc rId="3284" sId="1">
    <oc r="A199">
      <v>120</v>
    </oc>
    <nc r="A199">
      <v>191</v>
    </nc>
  </rcc>
  <rcc rId="3285" sId="1">
    <oc r="A200">
      <v>121</v>
    </oc>
    <nc r="A200">
      <v>192</v>
    </nc>
  </rcc>
  <rcc rId="3286" sId="1">
    <oc r="A201">
      <v>122</v>
    </oc>
    <nc r="A201">
      <v>193</v>
    </nc>
  </rcc>
  <rcc rId="3287" sId="1">
    <oc r="A202">
      <v>123</v>
    </oc>
    <nc r="A202">
      <v>194</v>
    </nc>
  </rcc>
  <rcc rId="3288" sId="1">
    <oc r="A203">
      <v>124</v>
    </oc>
    <nc r="A203">
      <v>195</v>
    </nc>
  </rcc>
  <rcc rId="3289" sId="1">
    <oc r="A204">
      <v>125</v>
    </oc>
    <nc r="A204">
      <v>196</v>
    </nc>
  </rcc>
  <rcc rId="3290" sId="1">
    <oc r="A205">
      <v>126</v>
    </oc>
    <nc r="A205">
      <v>197</v>
    </nc>
  </rcc>
  <rcc rId="3291" sId="1">
    <oc r="A206">
      <v>127</v>
    </oc>
    <nc r="A206">
      <v>198</v>
    </nc>
  </rcc>
  <rcc rId="3292" sId="1">
    <oc r="A207">
      <v>128</v>
    </oc>
    <nc r="A207">
      <v>199</v>
    </nc>
  </rcc>
  <rcc rId="3293" sId="1">
    <oc r="A208">
      <v>129</v>
    </oc>
    <nc r="A208">
      <v>200</v>
    </nc>
  </rcc>
  <rcc rId="3294" sId="1">
    <oc r="A209">
      <v>130</v>
    </oc>
    <nc r="A209">
      <v>201</v>
    </nc>
  </rcc>
  <rcc rId="3295" sId="1">
    <oc r="A210">
      <v>131</v>
    </oc>
    <nc r="A210">
      <v>202</v>
    </nc>
  </rcc>
  <rcc rId="3296" sId="1">
    <oc r="A211">
      <v>132</v>
    </oc>
    <nc r="A211">
      <v>203</v>
    </nc>
  </rcc>
  <rcc rId="3297" sId="1">
    <oc r="A212">
      <v>133</v>
    </oc>
    <nc r="A212">
      <v>204</v>
    </nc>
  </rcc>
  <rcc rId="3298" sId="1">
    <oc r="A213">
      <v>134</v>
    </oc>
    <nc r="A213">
      <v>205</v>
    </nc>
  </rcc>
  <rcc rId="3299" sId="1">
    <oc r="A214">
      <v>135</v>
    </oc>
    <nc r="A214">
      <v>206</v>
    </nc>
  </rcc>
  <rcc rId="3300" sId="1">
    <oc r="A215">
      <v>136</v>
    </oc>
    <nc r="A215">
      <v>207</v>
    </nc>
  </rcc>
  <rcc rId="3301" sId="1">
    <oc r="A216">
      <v>137</v>
    </oc>
    <nc r="A216">
      <v>208</v>
    </nc>
  </rcc>
  <rcc rId="3302" sId="1">
    <oc r="A217">
      <v>138</v>
    </oc>
    <nc r="A217">
      <v>209</v>
    </nc>
  </rcc>
  <rcc rId="3303" sId="1">
    <oc r="A218">
      <v>139</v>
    </oc>
    <nc r="A218">
      <v>210</v>
    </nc>
  </rcc>
  <rcc rId="3304" sId="1">
    <nc r="A219">
      <v>211</v>
    </nc>
  </rcc>
  <rcc rId="3305" sId="1">
    <oc r="A220">
      <v>141</v>
    </oc>
    <nc r="A220">
      <v>212</v>
    </nc>
  </rcc>
  <rrc rId="3306" sId="1" ref="A221:XFD221" action="deleteRow">
    <undo index="65535" exp="area" ref3D="1" dr="$H$1:$N$1048576" dn="Z_65B035E3_87FA_46C5_996E_864F2C8D0EBC_.wvu.Cols" sId="1"/>
    <rfmt sheetId="1" xfDxf="1" sqref="A221:XFD221" start="0" length="0"/>
    <rfmt sheetId="1" sqref="A22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2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2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21"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221"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221"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22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21"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221">
        <f>S221/AE221*100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21"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21">
        <f>T221+U221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21">
        <f>W221+X221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21">
        <f>Z221+AA221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21">
        <f>AC221+AD221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21">
        <f>S221+V221+Y221+AB221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2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221">
        <f>AE221+AF221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2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21"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2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2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221" start="0" length="0">
      <dxf>
        <font>
          <sz val="12"/>
          <color theme="1"/>
          <name val="Calibri"/>
          <family val="2"/>
          <charset val="238"/>
          <scheme val="minor"/>
        </font>
      </dxf>
    </rfmt>
  </rrc>
  <rrc rId="3307" sId="1" ref="A221:XFD221" action="deleteRow">
    <undo index="65535" exp="area" ref3D="1" dr="$H$1:$N$1048576" dn="Z_65B035E3_87FA_46C5_996E_864F2C8D0EBC_.wvu.Cols" sId="1"/>
    <rfmt sheetId="1" xfDxf="1" sqref="A221:XFD221" start="0" length="0"/>
    <rfmt sheetId="1" sqref="A22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2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2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21"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221"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221"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22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21"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221">
        <f>S221/AE221*100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21"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21">
        <f>T221+U221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21">
        <f>W221+X221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21">
        <f>Z221+AA221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21">
        <f>AC221+AD221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21">
        <f>S221+V221+Y221+AB221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2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221">
        <f>AE221+AF221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2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21"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2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2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221" start="0" length="0">
      <dxf>
        <font>
          <sz val="12"/>
          <color theme="1"/>
          <name val="Calibri"/>
          <family val="2"/>
          <charset val="238"/>
          <scheme val="minor"/>
        </font>
      </dxf>
    </rfmt>
  </rrc>
  <rrc rId="3308" sId="1" ref="A221:XFD221" action="deleteRow">
    <undo index="65535" exp="area" ref3D="1" dr="$H$1:$N$1048576" dn="Z_65B035E3_87FA_46C5_996E_864F2C8D0EBC_.wvu.Cols" sId="1"/>
    <rfmt sheetId="1" xfDxf="1" sqref="A221:XFD221" start="0" length="0"/>
    <rfmt sheetId="1" sqref="A22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2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2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21"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221"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221"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22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21"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221">
        <f>S221/AE221*100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21"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21">
        <f>T221+U221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21">
        <f>W221+X221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21">
        <f>Z221+AA221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21">
        <f>AC221+AD221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21">
        <f>S221+V221+Y221+AB221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2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221">
        <f>AE221+AF221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2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21"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2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2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221" start="0" length="0">
      <dxf>
        <font>
          <sz val="12"/>
          <color theme="1"/>
          <name val="Calibri"/>
          <family val="2"/>
          <charset val="238"/>
          <scheme val="minor"/>
        </font>
      </dxf>
    </rfmt>
  </rrc>
  <rrc rId="3309" sId="1" ref="A221:XFD221" action="deleteRow">
    <undo index="65535" exp="area" ref3D="1" dr="$H$1:$N$1048576" dn="Z_65B035E3_87FA_46C5_996E_864F2C8D0EBC_.wvu.Cols" sId="1"/>
    <rfmt sheetId="1" xfDxf="1" sqref="A221:XFD221" start="0" length="0"/>
    <rfmt sheetId="1" sqref="A22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2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2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21"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221"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221"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22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21"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221">
        <f>S221/AE221*100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21"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21">
        <f>T221+U221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21">
        <f>W221+X221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21">
        <f>Z221+AA221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21">
        <f>AC221+AD221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21">
        <f>S221+V221+Y221+AB221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2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221">
        <f>AE221+AF221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2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21"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2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2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221" start="0" length="0">
      <dxf>
        <font>
          <sz val="12"/>
          <color theme="1"/>
          <name val="Calibri"/>
          <family val="2"/>
          <charset val="238"/>
          <scheme val="minor"/>
        </font>
      </dxf>
    </rfmt>
  </rrc>
  <rrc rId="3310" sId="1" ref="A221:XFD221" action="deleteRow">
    <undo index="65535" exp="area" ref3D="1" dr="$H$1:$N$1048576" dn="Z_65B035E3_87FA_46C5_996E_864F2C8D0EBC_.wvu.Cols" sId="1"/>
    <rfmt sheetId="1" xfDxf="1" sqref="A221:XFD221" start="0" length="0"/>
    <rfmt sheetId="1" sqref="A22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2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2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21"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221"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221"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22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21"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221">
        <f>S221/AE221*100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21"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21">
        <f>T221+U221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21">
        <f>W221+X221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21">
        <f>Z221+AA221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21">
        <f>AC221+AD221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21">
        <f>S221+V221+Y221+AB221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2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221">
        <f>AE221+AF221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2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21"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2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2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221" start="0" length="0">
      <dxf>
        <font>
          <sz val="12"/>
          <color theme="1"/>
          <name val="Calibri"/>
          <family val="2"/>
          <charset val="238"/>
          <scheme val="minor"/>
        </font>
      </dxf>
    </rfmt>
  </rrc>
  <rrc rId="3311" sId="1" ref="A221:XFD221" action="deleteRow">
    <undo index="65535" exp="area" ref3D="1" dr="$H$1:$N$1048576" dn="Z_65B035E3_87FA_46C5_996E_864F2C8D0EBC_.wvu.Cols" sId="1"/>
    <rfmt sheetId="1" xfDxf="1" sqref="A221:XFD221" start="0" length="0"/>
    <rfmt sheetId="1" sqref="A22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2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2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21"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221"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221"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22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21"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221">
        <f>S221/AE221*100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21"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21">
        <f>T221+U221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21">
        <f>W221+X221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21">
        <f>Z221+AA221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21">
        <f>AC221+AD221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21">
        <f>S221+V221+Y221+AB221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2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221">
        <f>AE221+AF221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2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21"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2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2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221" start="0" length="0">
      <dxf>
        <font>
          <sz val="12"/>
          <color theme="1"/>
          <name val="Calibri"/>
          <family val="2"/>
          <charset val="238"/>
          <scheme val="minor"/>
        </font>
      </dxf>
    </rfmt>
  </rrc>
  <rrc rId="3312" sId="1" ref="A221:XFD221" action="deleteRow">
    <undo index="65535" exp="area" ref3D="1" dr="$H$1:$N$1048576" dn="Z_65B035E3_87FA_46C5_996E_864F2C8D0EBC_.wvu.Cols" sId="1"/>
    <rfmt sheetId="1" xfDxf="1" sqref="A221:XFD221" start="0" length="0"/>
    <rfmt sheetId="1" sqref="A22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2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2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21"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221"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221"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22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21"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221">
        <f>S221/AE221*100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21"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21">
        <f>T221+U221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21">
        <f>W221+X221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21">
        <f>Z221+AA221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21">
        <f>AC221+AD221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21">
        <f>S221+V221+Y221+AB221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2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221">
        <f>AE221+AF221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2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21"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2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2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221" start="0" length="0">
      <dxf>
        <font>
          <sz val="12"/>
          <color theme="1"/>
          <name val="Calibri"/>
          <family val="2"/>
          <charset val="238"/>
          <scheme val="minor"/>
        </font>
      </dxf>
    </rfmt>
  </rrc>
  <rrc rId="3313" sId="1" ref="A221:XFD221" action="deleteRow">
    <undo index="65535" exp="area" ref3D="1" dr="$H$1:$N$1048576" dn="Z_65B035E3_87FA_46C5_996E_864F2C8D0EBC_.wvu.Cols" sId="1"/>
    <rfmt sheetId="1" xfDxf="1" sqref="A221:XFD221" start="0" length="0"/>
    <rfmt sheetId="1" sqref="A22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2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2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21"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221"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221"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22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21"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221">
        <f>S221/AE221*100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21"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21">
        <f>T221+U221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21">
        <f>W221+X221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21">
        <f>Z221+AA221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21">
        <f>AC221+AD221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21">
        <f>S221+V221+Y221+AB221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2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221">
        <f>AE221+AF221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2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21"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2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2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221" start="0" length="0">
      <dxf>
        <font>
          <sz val="12"/>
          <color theme="1"/>
          <name val="Calibri"/>
          <family val="2"/>
          <charset val="238"/>
          <scheme val="minor"/>
        </font>
      </dxf>
    </rfmt>
  </rrc>
  <rrc rId="3314" sId="1" ref="A221:XFD221" action="deleteRow">
    <undo index="65535" exp="area" ref3D="1" dr="$H$1:$N$1048576" dn="Z_65B035E3_87FA_46C5_996E_864F2C8D0EBC_.wvu.Cols" sId="1"/>
    <rfmt sheetId="1" xfDxf="1" sqref="A221:XFD221" start="0" length="0"/>
    <rfmt sheetId="1" sqref="A22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2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2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21"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221"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221"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22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21"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221">
        <f>S221/AE221*100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21"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21">
        <f>T221+U221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21">
        <f>W221+X221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21">
        <f>Z221+AA221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21">
        <f>AC221+AD221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21">
        <f>S221+V221+Y221+AB221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2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221">
        <f>AE221+AF221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2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21"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2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2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221" start="0" length="0">
      <dxf>
        <font>
          <sz val="12"/>
          <color theme="1"/>
          <name val="Calibri"/>
          <family val="2"/>
          <charset val="238"/>
          <scheme val="minor"/>
        </font>
      </dxf>
    </rfmt>
  </rrc>
  <rrc rId="3315" sId="1" ref="A221:XFD221" action="deleteRow">
    <undo index="65535" exp="area" ref3D="1" dr="$H$1:$N$1048576" dn="Z_65B035E3_87FA_46C5_996E_864F2C8D0EBC_.wvu.Cols" sId="1"/>
    <rfmt sheetId="1" xfDxf="1" sqref="A221:XFD221" start="0" length="0"/>
    <rfmt sheetId="1" sqref="A22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2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2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21"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221"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221"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22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21"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221">
        <f>S221/AE221*100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21"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21">
        <f>T221+U221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21">
        <f>W221+X221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21">
        <f>Z221+AA221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21">
        <f>AC221+AD221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21">
        <f>S221+V221+Y221+AB221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2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221">
        <f>AE221+AF221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2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21"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2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2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221" start="0" length="0">
      <dxf>
        <font>
          <sz val="12"/>
          <color theme="1"/>
          <name val="Calibri"/>
          <family val="2"/>
          <charset val="238"/>
          <scheme val="minor"/>
        </font>
      </dxf>
    </rfmt>
  </rrc>
  <rrc rId="3316" sId="1" ref="A221:XFD221" action="deleteRow">
    <undo index="65535" exp="area" ref3D="1" dr="$H$1:$N$1048576" dn="Z_65B035E3_87FA_46C5_996E_864F2C8D0EBC_.wvu.Cols" sId="1"/>
    <rfmt sheetId="1" xfDxf="1" sqref="A221:XFD221" start="0" length="0"/>
    <rfmt sheetId="1" sqref="A22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2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2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21"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221"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221"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22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21"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221">
        <f>S221/AE221*100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21"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21">
        <f>T221+U221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21">
        <f>W221+X221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21">
        <f>Z221+AA221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21">
        <f>AC221+AD221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21">
        <f>S221+V221+Y221+AB221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2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221">
        <f>AE221+AF221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2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21"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2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2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221" start="0" length="0">
      <dxf>
        <font>
          <sz val="12"/>
          <color theme="1"/>
          <name val="Calibri"/>
          <family val="2"/>
          <charset val="238"/>
          <scheme val="minor"/>
        </font>
      </dxf>
    </rfmt>
  </rrc>
  <rrc rId="3317" sId="1" ref="A221:XFD221" action="deleteRow">
    <undo index="65535" exp="area" ref3D="1" dr="$H$1:$N$1048576" dn="Z_65B035E3_87FA_46C5_996E_864F2C8D0EBC_.wvu.Cols" sId="1"/>
    <rfmt sheetId="1" xfDxf="1" sqref="A221:XFD221" start="0" length="0"/>
    <rfmt sheetId="1" sqref="A22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2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2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21"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221"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221"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22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21"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221">
        <f>S221/AE221*100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21"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21">
        <f>T221+U221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21">
        <f>W221+X221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21">
        <f>Z221+AA221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21">
        <f>AC221+AD221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21">
        <f>S221+V221+Y221+AB221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2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221">
        <f>AE221+AF221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2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21"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2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2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221" start="0" length="0">
      <dxf>
        <font>
          <sz val="12"/>
          <color theme="1"/>
          <name val="Calibri"/>
          <family val="2"/>
          <charset val="238"/>
          <scheme val="minor"/>
        </font>
      </dxf>
    </rfmt>
  </rrc>
  <rrc rId="3318" sId="1" ref="A221:XFD221" action="deleteRow">
    <undo index="65535" exp="area" ref3D="1" dr="$H$1:$N$1048576" dn="Z_65B035E3_87FA_46C5_996E_864F2C8D0EBC_.wvu.Cols" sId="1"/>
    <rfmt sheetId="1" xfDxf="1" sqref="A221:XFD221" start="0" length="0"/>
    <rfmt sheetId="1" sqref="A22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2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2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21"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221"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221"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22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21"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221">
        <f>S221/AE221*100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21"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21">
        <f>T221+U221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21">
        <f>W221+X221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21">
        <f>Z221+AA221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21">
        <f>AC221+AD221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21">
        <f>S221+V221+Y221+AB221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2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221">
        <f>AE221+AF221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2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21"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2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2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221" start="0" length="0">
      <dxf>
        <font>
          <sz val="12"/>
          <color theme="1"/>
          <name val="Calibri"/>
          <family val="2"/>
          <charset val="238"/>
          <scheme val="minor"/>
        </font>
      </dxf>
    </rfmt>
  </rrc>
  <rrc rId="3319" sId="1" ref="A221:XFD221" action="deleteRow">
    <undo index="65535" exp="area" ref3D="1" dr="$H$1:$N$1048576" dn="Z_65B035E3_87FA_46C5_996E_864F2C8D0EBC_.wvu.Cols" sId="1"/>
    <rfmt sheetId="1" xfDxf="1" sqref="A221:XFD221" start="0" length="0"/>
    <rfmt sheetId="1" sqref="A22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2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2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21"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221"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221"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22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21"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221">
        <f>S221/AE221*100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21"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21">
        <f>T221+U221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21">
        <f>W221+X221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21">
        <f>Z221+AA221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21">
        <f>AC221+AD221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21">
        <f>S221+V221+Y221+AB221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2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221">
        <f>AE221+AF221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2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21"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2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2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221" start="0" length="0">
      <dxf>
        <font>
          <sz val="12"/>
          <color theme="1"/>
          <name val="Calibri"/>
          <family val="2"/>
          <charset val="238"/>
          <scheme val="minor"/>
        </font>
      </dxf>
    </rfmt>
  </rrc>
  <rrc rId="3320" sId="1" ref="A221:XFD221" action="deleteRow">
    <undo index="65535" exp="area" ref3D="1" dr="$H$1:$N$1048576" dn="Z_65B035E3_87FA_46C5_996E_864F2C8D0EBC_.wvu.Cols" sId="1"/>
    <rfmt sheetId="1" xfDxf="1" sqref="A221:XFD221" start="0" length="0"/>
    <rfmt sheetId="1" sqref="A22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2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2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21"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221"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221"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22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21"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221">
        <f>S221/AE221*100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21"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21">
        <f>T221+U221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21">
        <f>W221+X221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21">
        <f>Z221+AA221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21">
        <f>AC221+AD221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21">
        <f>S221+V221+Y221+AB221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2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221">
        <f>AE221+AF221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2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21"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2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2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221" start="0" length="0">
      <dxf>
        <font>
          <sz val="12"/>
          <color theme="1"/>
          <name val="Calibri"/>
          <family val="2"/>
          <charset val="238"/>
          <scheme val="minor"/>
        </font>
      </dxf>
    </rfmt>
  </rrc>
  <rrc rId="3321" sId="1" ref="A221:XFD221" action="deleteRow">
    <undo index="65535" exp="area" ref3D="1" dr="$H$1:$N$1048576" dn="Z_65B035E3_87FA_46C5_996E_864F2C8D0EBC_.wvu.Cols" sId="1"/>
    <rfmt sheetId="1" xfDxf="1" sqref="A221:XFD221" start="0" length="0"/>
    <rfmt sheetId="1" sqref="A22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2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2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21"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221"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221"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22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21"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221">
        <f>S221/AE221*100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21"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21">
        <f>T221+U221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21">
        <f>W221+X221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21">
        <f>Z221+AA221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21">
        <f>AC221+AD221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21">
        <f>S221+V221+Y221+AB221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2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221">
        <f>AE221+AF221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2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21"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2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2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221" start="0" length="0">
      <dxf>
        <font>
          <sz val="12"/>
          <color theme="1"/>
          <name val="Calibri"/>
          <family val="2"/>
          <charset val="238"/>
          <scheme val="minor"/>
        </font>
      </dxf>
    </rfmt>
  </rrc>
  <rrc rId="3322" sId="1" ref="A221:XFD221" action="deleteRow">
    <undo index="65535" exp="area" ref3D="1" dr="$H$1:$N$1048576" dn="Z_65B035E3_87FA_46C5_996E_864F2C8D0EBC_.wvu.Cols" sId="1"/>
    <rfmt sheetId="1" xfDxf="1" sqref="A221:XFD221" start="0" length="0"/>
    <rfmt sheetId="1" sqref="A22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2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2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21"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221"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221"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22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21"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221">
        <f>S221/AE221*100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21"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21">
        <f>T221+U221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21">
        <f>W221+X221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21">
        <f>Z221+AA221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21">
        <f>AC221+AD221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21">
        <f>S221+V221+Y221+AB221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2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221">
        <f>AE221+AF221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2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21"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2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2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221" start="0" length="0">
      <dxf>
        <font>
          <sz val="12"/>
          <color theme="1"/>
          <name val="Calibri"/>
          <family val="2"/>
          <charset val="238"/>
          <scheme val="minor"/>
        </font>
      </dxf>
    </rfmt>
  </rrc>
  <rrc rId="3323" sId="1" ref="A221:XFD221" action="deleteRow">
    <undo index="65535" exp="area" ref3D="1" dr="$H$1:$N$1048576" dn="Z_65B035E3_87FA_46C5_996E_864F2C8D0EBC_.wvu.Cols" sId="1"/>
    <rfmt sheetId="1" xfDxf="1" sqref="A221:XFD221" start="0" length="0"/>
    <rfmt sheetId="1" sqref="A22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2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2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21"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221"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221"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22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21"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221">
        <f>S221/AE221*100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21"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21">
        <f>T221+U221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21">
        <f>W221+X221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21">
        <f>Z221+AA221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21">
        <f>AC221+AD221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21">
        <f>S221+V221+Y221+AB221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2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221">
        <f>AE221+AF221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2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21"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2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2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221" start="0" length="0">
      <dxf>
        <font>
          <sz val="12"/>
          <color theme="1"/>
          <name val="Calibri"/>
          <family val="2"/>
          <charset val="238"/>
          <scheme val="minor"/>
        </font>
      </dxf>
    </rfmt>
  </rrc>
  <rrc rId="3324" sId="1" ref="A221:XFD221" action="deleteRow">
    <undo index="65535" exp="area" ref3D="1" dr="$H$1:$N$1048576" dn="Z_65B035E3_87FA_46C5_996E_864F2C8D0EBC_.wvu.Cols" sId="1"/>
    <rfmt sheetId="1" xfDxf="1" sqref="A221:XFD221" start="0" length="0"/>
    <rfmt sheetId="1" sqref="A22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2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2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21"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221"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221"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22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21"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221">
        <f>S221/AE221*100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21"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21">
        <f>T221+U221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21">
        <f>W221+X221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21">
        <f>Z221+AA221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21">
        <f>AC221+AD221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21">
        <f>S221+V221+Y221+AB221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2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221">
        <f>AE221+AF221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2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21"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2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2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221" start="0" length="0">
      <dxf>
        <font>
          <sz val="12"/>
          <color theme="1"/>
          <name val="Calibri"/>
          <family val="2"/>
          <charset val="238"/>
          <scheme val="minor"/>
        </font>
      </dxf>
    </rfmt>
  </rrc>
  <rrc rId="3325" sId="1" ref="A221:XFD221" action="deleteRow">
    <undo index="65535" exp="area" ref3D="1" dr="$H$1:$N$1048576" dn="Z_65B035E3_87FA_46C5_996E_864F2C8D0EBC_.wvu.Cols" sId="1"/>
    <rfmt sheetId="1" xfDxf="1" sqref="A221:XFD221" start="0" length="0"/>
    <rfmt sheetId="1" sqref="A22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2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2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21"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221"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221"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22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21"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221">
        <f>S221/AE221*100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21"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21">
        <f>T221+U221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21">
        <f>W221+X221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21">
        <f>Z221+AA221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21">
        <f>AC221+AD221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21">
        <f>S221+V221+Y221+AB221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2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221">
        <f>AE221+AF221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2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21"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2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2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221" start="0" length="0">
      <dxf>
        <font>
          <sz val="12"/>
          <color theme="1"/>
          <name val="Calibri"/>
          <family val="2"/>
          <charset val="238"/>
          <scheme val="minor"/>
        </font>
      </dxf>
    </rfmt>
  </rrc>
  <rrc rId="3326" sId="1" ref="A221:XFD221" action="deleteRow">
    <undo index="65535" exp="area" ref3D="1" dr="$H$1:$N$1048576" dn="Z_65B035E3_87FA_46C5_996E_864F2C8D0EBC_.wvu.Cols" sId="1"/>
    <rfmt sheetId="1" xfDxf="1" sqref="A221:XFD221" start="0" length="0"/>
    <rfmt sheetId="1" sqref="A22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2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2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21"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221"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221"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22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21"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221">
        <f>S221/AE221*100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21"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21">
        <f>T221+U221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21">
        <f>W221+X221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21">
        <f>Z221+AA221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21">
        <f>AC221+AD221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21">
        <f>S221+V221+Y221+AB221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2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221">
        <f>AE221+AF221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2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21"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2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2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221" start="0" length="0">
      <dxf>
        <font>
          <sz val="12"/>
          <color theme="1"/>
          <name val="Calibri"/>
          <family val="2"/>
          <charset val="238"/>
          <scheme val="minor"/>
        </font>
      </dxf>
    </rfmt>
  </rrc>
  <rrc rId="3327" sId="1" ref="A221:XFD221" action="deleteRow">
    <undo index="65535" exp="area" ref3D="1" dr="$H$1:$N$1048576" dn="Z_65B035E3_87FA_46C5_996E_864F2C8D0EBC_.wvu.Cols" sId="1"/>
    <rfmt sheetId="1" xfDxf="1" sqref="A221:XFD221" start="0" length="0"/>
    <rfmt sheetId="1" sqref="A22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2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2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21"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221"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221"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22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21"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221">
        <f>S221/AE221*100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21"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21">
        <f>T221+U221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21">
        <f>W221+X221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21">
        <f>Z221+AA221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21">
        <f>AC221+AD221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21">
        <f>S221+V221+Y221+AB221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2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221">
        <f>AE221+AF221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2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21"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2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2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221" start="0" length="0">
      <dxf>
        <font>
          <sz val="12"/>
          <color theme="1"/>
          <name val="Calibri"/>
          <family val="2"/>
          <charset val="238"/>
          <scheme val="minor"/>
        </font>
      </dxf>
    </rfmt>
  </rrc>
  <rrc rId="3328" sId="1" ref="A221:XFD221" action="deleteRow">
    <undo index="65535" exp="area" ref3D="1" dr="$H$1:$N$1048576" dn="Z_65B035E3_87FA_46C5_996E_864F2C8D0EBC_.wvu.Cols" sId="1"/>
    <rfmt sheetId="1" xfDxf="1" sqref="A221:XFD221" start="0" length="0"/>
    <rfmt sheetId="1" sqref="A22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2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2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21"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221"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221"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22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21"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221">
        <f>S221/AE221*100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21"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21">
        <f>T221+U221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21">
        <f>W221+X221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21">
        <f>Z221+AA221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21">
        <f>AC221+AD221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21">
        <f>S221+V221+Y221+AB221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2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221">
        <f>AE221+AF221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2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21"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2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2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221" start="0" length="0">
      <dxf>
        <font>
          <sz val="12"/>
          <color theme="1"/>
          <name val="Calibri"/>
          <family val="2"/>
          <charset val="238"/>
          <scheme val="minor"/>
        </font>
      </dxf>
    </rfmt>
  </rrc>
  <rrc rId="3329" sId="1" ref="A221:XFD221" action="deleteRow">
    <undo index="65535" exp="area" ref3D="1" dr="$H$1:$N$1048576" dn="Z_65B035E3_87FA_46C5_996E_864F2C8D0EBC_.wvu.Cols" sId="1"/>
    <rfmt sheetId="1" xfDxf="1" sqref="A221:XFD221" start="0" length="0"/>
    <rfmt sheetId="1" sqref="A22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2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2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21"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221"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221"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22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21"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221">
        <f>S221/AE221*100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21"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21">
        <f>T221+U221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21">
        <f>W221+X221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21">
        <f>Z221+AA221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21">
        <f>AC221+AD221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21">
        <f>S221+V221+Y221+AB221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2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221">
        <f>AE221+AF221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2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21"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2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2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221" start="0" length="0">
      <dxf>
        <font>
          <sz val="12"/>
          <color theme="1"/>
          <name val="Calibri"/>
          <family val="2"/>
          <charset val="238"/>
          <scheme val="minor"/>
        </font>
      </dxf>
    </rfmt>
  </rrc>
  <rrc rId="3330" sId="1" ref="A221:XFD221" action="deleteRow">
    <undo index="65535" exp="area" ref3D="1" dr="$H$1:$N$1048576" dn="Z_65B035E3_87FA_46C5_996E_864F2C8D0EBC_.wvu.Cols" sId="1"/>
    <rfmt sheetId="1" xfDxf="1" sqref="A221:XFD221" start="0" length="0"/>
    <rfmt sheetId="1" sqref="A22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2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2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21"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221"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221"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22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21"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221">
        <f>S221/AE221*100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21"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21">
        <f>T221+U221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21">
        <f>W221+X221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21">
        <f>Z221+AA221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21">
        <f>AC221+AD221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21">
        <f>S221+V221+Y221+AB221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2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221">
        <f>AE221+AF221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2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21"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2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2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221" start="0" length="0">
      <dxf>
        <font>
          <sz val="12"/>
          <color theme="1"/>
          <name val="Calibri"/>
          <family val="2"/>
          <charset val="238"/>
          <scheme val="minor"/>
        </font>
      </dxf>
    </rfmt>
  </rrc>
  <rrc rId="3331" sId="1" ref="A221:XFD221" action="deleteRow">
    <undo index="65535" exp="area" ref3D="1" dr="$H$1:$N$1048576" dn="Z_65B035E3_87FA_46C5_996E_864F2C8D0EBC_.wvu.Cols" sId="1"/>
    <rfmt sheetId="1" xfDxf="1" sqref="A221:XFD221" start="0" length="0"/>
    <rfmt sheetId="1" sqref="A22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2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2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21"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221"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221"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22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21"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221">
        <f>S221/AE221*100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21"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21">
        <f>T221+U221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21">
        <f>W221+X221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21">
        <f>Z221+AA221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21">
        <f>AC221+AD221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21">
        <f>S221+V221+Y221+AB221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2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221">
        <f>AE221+AF221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2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21"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2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2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221" start="0" length="0">
      <dxf>
        <font>
          <sz val="12"/>
          <color theme="1"/>
          <name val="Calibri"/>
          <family val="2"/>
          <charset val="238"/>
          <scheme val="minor"/>
        </font>
      </dxf>
    </rfmt>
  </rrc>
  <rrc rId="3332" sId="1" ref="A221:XFD221" action="deleteRow">
    <undo index="65535" exp="area" ref3D="1" dr="$H$1:$N$1048576" dn="Z_65B035E3_87FA_46C5_996E_864F2C8D0EBC_.wvu.Cols" sId="1"/>
    <rfmt sheetId="1" xfDxf="1" sqref="A221:XFD221" start="0" length="0"/>
    <rfmt sheetId="1" sqref="A22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2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2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21"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221"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221"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22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21"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221">
        <f>S221/AE221*100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21"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21">
        <f>T221+U221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21">
        <f>W221+X221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21">
        <f>Z221+AA221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21">
        <f>AC221+AD221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21">
        <f>S221+V221+Y221+AB221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2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221">
        <f>AE221+AF221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2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21"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2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2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221" start="0" length="0">
      <dxf>
        <font>
          <sz val="12"/>
          <color theme="1"/>
          <name val="Calibri"/>
          <family val="2"/>
          <charset val="238"/>
          <scheme val="minor"/>
        </font>
      </dxf>
    </rfmt>
  </rrc>
  <rrc rId="3333" sId="1" ref="A221:XFD221" action="deleteRow">
    <undo index="65535" exp="area" ref3D="1" dr="$H$1:$N$1048576" dn="Z_65B035E3_87FA_46C5_996E_864F2C8D0EBC_.wvu.Cols" sId="1"/>
    <rfmt sheetId="1" xfDxf="1" sqref="A221:XFD221" start="0" length="0"/>
    <rfmt sheetId="1" sqref="A22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2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2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21"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221"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221"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22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21"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221">
        <f>S221/AE221*100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21"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21">
        <f>T221+U221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21">
        <f>W221+X221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21">
        <f>Z221+AA221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21">
        <f>AC221+AD221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21">
        <f>S221+V221+Y221+AB221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2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221">
        <f>AE221+AF221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2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21"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2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2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221" start="0" length="0">
      <dxf>
        <font>
          <sz val="12"/>
          <color theme="1"/>
          <name val="Calibri"/>
          <family val="2"/>
          <charset val="238"/>
          <scheme val="minor"/>
        </font>
      </dxf>
    </rfmt>
  </rrc>
  <rrc rId="3334" sId="1" ref="A221:XFD221" action="deleteRow">
    <undo index="65535" exp="area" ref3D="1" dr="$H$1:$N$1048576" dn="Z_65B035E3_87FA_46C5_996E_864F2C8D0EBC_.wvu.Cols" sId="1"/>
    <rfmt sheetId="1" xfDxf="1" sqref="A221:XFD221" start="0" length="0"/>
    <rfmt sheetId="1" sqref="A22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2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2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21"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221"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221"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22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21"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221">
        <f>S221/AE221*100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21"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21">
        <f>T221+U221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2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1" sqref="W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21">
        <f>Z221+AA221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21">
        <f>AC221+AD221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21">
        <f>S221+V221+Y221+AB221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2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221">
        <f>AE221+AF221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2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21"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2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2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221" start="0" length="0">
      <dxf>
        <font>
          <sz val="12"/>
          <color theme="1"/>
          <name val="Calibri"/>
          <family val="2"/>
          <charset val="238"/>
          <scheme val="minor"/>
        </font>
      </dxf>
    </rfmt>
  </rrc>
  <rrc rId="3335" sId="1" ref="A221:XFD221" action="deleteRow">
    <undo index="65535" exp="area" dr="AD81:AD221" r="AD225" sId="1"/>
    <undo index="65535" exp="area" ref3D="1" dr="$H$1:$N$1048576" dn="Z_65B035E3_87FA_46C5_996E_864F2C8D0EBC_.wvu.Cols" sId="1"/>
    <rfmt sheetId="1" xfDxf="1" sqref="A221:XFD221" start="0" length="0"/>
    <rfmt sheetId="1" sqref="A221"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2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221"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21"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221"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221"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22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21"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221">
        <f>S221/AE221*100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21"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21">
        <f>T221+U221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21">
        <f>W221+X221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21">
        <f>Z221+AA221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21">
        <f>AC221+AD221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22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21">
        <f>S221+V221+Y221+AB221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2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221">
        <f>AE221+AF221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21"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21"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2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22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221" start="0" length="0">
      <dxf>
        <font>
          <sz val="12"/>
          <color theme="1"/>
          <name val="Calibri"/>
          <family val="2"/>
          <charset val="238"/>
          <scheme val="minor"/>
        </font>
      </dxf>
    </rfmt>
  </rrc>
  <rrc rId="3336" sId="1" ref="A221:XFD221" action="deleteRow">
    <undo index="65535" exp="area" dr="AC81:AC221" r="AC224" sId="1"/>
    <undo index="65535" exp="area" dr="X81:X221" r="X224" sId="1"/>
    <undo index="65535" exp="area" dr="W81:W221" r="W224" sId="1"/>
    <undo index="65535" exp="area" dr="U81:U221" r="U224" sId="1"/>
    <undo index="65535" exp="area" dr="T81:T221" r="T224" sId="1"/>
    <undo index="65535" exp="area" ref3D="1" dr="$A$6:$DG$221" dn="Z_FE50EAC0_52A5_4C33_B973_65E93D03D3EA_.wvu.FilterData" sId="1"/>
    <undo index="65535" exp="area" ref3D="1" dr="$A$6:$DG$221" dn="Z_EEA37434_2D22_478B_B49F_C3E8CD4AC2E1_.wvu.FilterData" sId="1"/>
    <undo index="65535" exp="area" ref3D="1" dr="$A$1:$DG$221" dn="Z_EA64E7D7_BA48_4965_B650_778AE412FE0C_.wvu.FilterData" sId="1"/>
    <undo index="65535" exp="area" ref3D="1" dr="$A$6:$AK$221" dn="Z_A5B1481C_EF26_486A_984F_85CDDC2FD94F_.wvu.FilterData" sId="1"/>
    <undo index="65535" exp="area" ref3D="1" dr="$A$1:$AK$221" dn="Z_9EA5E3FA_46F1_4729_828C_4A08518018C1_.wvu.FilterData" sId="1"/>
    <undo index="65535" exp="area" ref3D="1" dr="$A$1:$AL$221" dn="Z_9980B309_0131_4577_BF29_212714399FDF_.wvu.FilterData" sId="1"/>
    <undo index="65535" exp="area" ref3D="1" dr="$A$6:$AK$221" dn="Z_7C1B4D6D_D666_48DD_AB17_E00791B6F0B6_.wvu.FilterData" sId="1"/>
    <undo index="65535" exp="area" ref3D="1" dr="$A$6:$DG$221" dn="Z_7A12EF56_0E17_493A_8E1E_6DFC6553C116_.wvu.FilterData" sId="1"/>
    <undo index="65535" exp="area" ref3D="1" dr="$A$1:$DG$221" dn="Z_747340EB_2B31_46D2_ACDE_4FA91E2B50F6_.wvu.FilterData" sId="1"/>
    <undo index="65535" exp="area" ref3D="1" dr="$A$1:$AL$221" dn="Z_65C35D6D_934F_4431_BA92_90255FC17BA4_.wvu.FilterData" sId="1"/>
    <undo index="65535" exp="area" ref3D="1" dr="$H$1:$N$1048576" dn="Z_65B035E3_87FA_46C5_996E_864F2C8D0EBC_.wvu.Cols" sId="1"/>
    <undo index="65535" exp="area" ref3D="1" dr="$A$1:$AL$221" dn="Z_5E661ABE_E06E_455E_A661_DDD1907219D0_.wvu.FilterData" sId="1"/>
    <undo index="65535" exp="area" ref3D="1" dr="$A$1:$DG$221" dn="Z_3F70E84F_60E2_4042_91AA_EFB3B23DDDDF_.wvu.FilterData" sId="1"/>
    <undo index="65535" exp="area" ref3D="1" dr="$A$1:$DG$221" dn="Z_36624B2D_80F9_4F79_AC4A_B3547C36F23F_.wvu.FilterData" sId="1"/>
    <undo index="65535" exp="area" ref3D="1" dr="$A$1:$DG$221" dn="Z_26220372_A779_4CAF_BD14_F6BA18B6B4EB_.wvu.FilterData" sId="1"/>
    <undo index="65535" exp="area" ref3D="1" dr="$A$6:$DG$221" dn="Z_0D4E932E_8E85_4001_9304_AAB4DBAD8A65_.wvu.FilterData" sId="1"/>
    <undo index="65535" exp="area" ref3D="1" dr="$A$1:$DG$221" dn="_FilterDatabase" sId="1"/>
    <rfmt sheetId="1" xfDxf="1" sqref="A221:XFD221" start="0" length="0"/>
    <rfmt sheetId="1" sqref="I221" start="0" length="0">
      <dxf>
        <alignment horizontal="center" vertical="top"/>
      </dxf>
    </rfmt>
    <rfmt sheetId="1" sqref="J221" start="0" length="0">
      <dxf>
        <font>
          <sz val="8"/>
          <color theme="1"/>
          <name val="Calibri"/>
          <family val="2"/>
          <charset val="238"/>
          <scheme val="minor"/>
        </font>
        <alignment vertical="top" wrapText="1"/>
      </dxf>
    </rfmt>
    <rcc rId="0" sId="1" dxf="1">
      <nc r="M221">
        <f>S221/AE221*100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cc rId="0" sId="1" s="1" dxf="1">
      <nc r="S221">
        <f>T221+U221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s="1" dxf="1">
      <nc r="V221">
        <f>W221+X221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s="1" dxf="1">
      <nc r="Y221">
        <f>Z221+AA221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s="1" dxf="1">
      <nc r="AB221">
        <f>AC221+AD221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E221"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1" sqref="AG2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L221" start="0" length="0">
      <dxf>
        <font>
          <sz val="12"/>
          <color theme="1"/>
          <name val="Calibri"/>
          <family val="2"/>
          <charset val="238"/>
          <scheme val="minor"/>
        </font>
      </dxf>
    </rfmt>
  </rrc>
  <rrc rId="3337" sId="1" ref="A221:XFD221" action="deleteRow">
    <undo index="65535" exp="area" ref3D="1" dr="$H$1:$N$1048576" dn="Z_65B035E3_87FA_46C5_996E_864F2C8D0EBC_.wvu.Cols" sId="1"/>
    <rfmt sheetId="1" xfDxf="1" sqref="A221:XFD221" start="0" length="0"/>
    <rfmt sheetId="1" sqref="B221" start="0" length="0">
      <dxf>
        <fill>
          <patternFill patternType="solid">
            <bgColor rgb="FFFFFF00"/>
          </patternFill>
        </fill>
      </dxf>
    </rfmt>
    <rfmt sheetId="1" sqref="C221" start="0" length="0">
      <dxf>
        <font>
          <b/>
          <sz val="11"/>
          <color theme="1"/>
          <name val="Calibri"/>
          <family val="2"/>
          <charset val="238"/>
          <scheme val="minor"/>
        </font>
        <fill>
          <patternFill patternType="solid">
            <bgColor rgb="FFFFFF00"/>
          </patternFill>
        </fill>
      </dxf>
    </rfmt>
    <rfmt sheetId="1" sqref="D221" start="0" length="0">
      <dxf>
        <fill>
          <patternFill patternType="solid">
            <bgColor rgb="FFFFFF00"/>
          </patternFill>
        </fill>
      </dxf>
    </rfmt>
    <rfmt sheetId="1" sqref="F221" start="0" length="0">
      <dxf>
        <fill>
          <patternFill patternType="solid">
            <bgColor rgb="FFFFFF00"/>
          </patternFill>
        </fill>
      </dxf>
    </rfmt>
    <rfmt sheetId="1" sqref="G221" start="0" length="0">
      <dxf>
        <alignment horizontal="left" vertical="top"/>
      </dxf>
    </rfmt>
    <rfmt sheetId="1" sqref="H221" start="0" length="0">
      <dxf>
        <alignment horizontal="left" vertical="top"/>
      </dxf>
    </rfmt>
    <rfmt sheetId="1" sqref="I221" start="0" length="0">
      <dxf>
        <fill>
          <patternFill patternType="solid">
            <bgColor rgb="FFFFFF00"/>
          </patternFill>
        </fill>
        <alignment horizontal="center" vertical="top"/>
      </dxf>
    </rfmt>
    <rfmt sheetId="1" sqref="K221" start="0" length="0">
      <dxf>
        <alignment horizontal="center" vertical="top"/>
      </dxf>
    </rfmt>
    <rfmt sheetId="1" sqref="L221" start="0" length="0">
      <dxf>
        <alignment horizontal="center" vertical="top"/>
      </dxf>
    </rfmt>
    <rfmt sheetId="1" sqref="M221" start="0" length="0">
      <dxf>
        <alignment horizontal="center" vertical="top"/>
      </dxf>
    </rfmt>
    <rfmt sheetId="1" sqref="N221" start="0" length="0">
      <dxf>
        <alignment horizontal="center" vertical="top"/>
      </dxf>
    </rfmt>
    <rfmt sheetId="1" sqref="O221" start="0" length="0">
      <dxf>
        <alignment horizontal="center" vertical="top"/>
      </dxf>
    </rfmt>
    <rfmt sheetId="1" sqref="P221" start="0" length="0">
      <dxf>
        <alignment horizontal="center" vertical="top"/>
      </dxf>
    </rfmt>
    <rfmt sheetId="1" sqref="Q221" start="0" length="0">
      <dxf>
        <alignment horizontal="center" vertical="top"/>
      </dxf>
    </rfmt>
    <rfmt sheetId="1" sqref="R221" start="0" length="0">
      <dxf>
        <alignment horizontal="center" vertical="top"/>
      </dxf>
    </rfmt>
    <rfmt sheetId="1" s="1" sqref="S2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border>
      </dxf>
    </rfmt>
    <rfmt sheetId="1" s="1" sqref="T2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border>
      </dxf>
    </rfmt>
    <rfmt sheetId="1" s="1" sqref="U2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border>
      </dxf>
    </rfmt>
    <rfmt sheetId="1" s="1" sqref="V2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border>
      </dxf>
    </rfmt>
    <rfmt sheetId="1" s="1" sqref="W2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border>
      </dxf>
    </rfmt>
    <rfmt sheetId="1" s="1" sqref="X2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border>
      </dxf>
    </rfmt>
    <rfmt sheetId="1" s="1" sqref="Y2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border>
      </dxf>
    </rfmt>
    <rfmt sheetId="1" s="1" sqref="Z2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border>
      </dxf>
    </rfmt>
    <rfmt sheetId="1" s="1" sqref="AA2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border>
      </dxf>
    </rfmt>
    <rfmt sheetId="1" s="1" sqref="AB2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border>
      </dxf>
    </rfmt>
    <rfmt sheetId="1" s="1" sqref="AC2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border>
      </dxf>
    </rfmt>
    <rfmt sheetId="1" s="1" sqref="AD2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border>
      </dxf>
    </rfmt>
    <rfmt sheetId="1" s="1" sqref="AE2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border>
      </dxf>
    </rfmt>
    <rfmt sheetId="1" s="1" sqref="AF2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border>
      </dxf>
    </rfmt>
    <rfmt sheetId="1" s="1" sqref="AG2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border>
      </dxf>
    </rfmt>
    <rfmt sheetId="1" sqref="AI221" start="0" length="0">
      <dxf>
        <alignment vertical="top" wrapText="1"/>
      </dxf>
    </rfmt>
    <rfmt sheetId="1" sqref="AL221" start="0" length="0">
      <dxf>
        <font>
          <sz val="12"/>
          <color theme="1"/>
          <name val="Calibri"/>
          <family val="2"/>
          <charset val="238"/>
          <scheme val="minor"/>
        </font>
      </dxf>
    </rfmt>
  </rrc>
  <rrc rId="3338" sId="1" ref="A221:XFD221" action="deleteRow">
    <undo index="65535" exp="area" ref3D="1" dr="$H$1:$N$1048576" dn="Z_65B035E3_87FA_46C5_996E_864F2C8D0EBC_.wvu.Cols" sId="1"/>
    <rfmt sheetId="1" xfDxf="1" sqref="A221:XFD221" start="0" length="0"/>
    <rfmt sheetId="1" sqref="I221" start="0" length="0">
      <dxf>
        <alignment horizontal="center" vertical="top"/>
      </dxf>
    </rfmt>
    <rfmt sheetId="1" sqref="M221"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1" sqref="S2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1" sqref="V2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1" sqref="Y2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1" sqref="AB2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1" sqref="AE221"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1" sqref="AG22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L221" start="0" length="0">
      <dxf>
        <font>
          <sz val="12"/>
          <color theme="1"/>
          <name val="Calibri"/>
          <family val="2"/>
          <charset val="238"/>
          <scheme val="minor"/>
        </font>
      </dxf>
    </rfmt>
  </rrc>
  <rrc rId="3339" sId="1" ref="A221:XFD221" action="deleteRow">
    <undo index="65535" exp="area" ref3D="1" dr="$H$1:$N$1048576" dn="Z_65B035E3_87FA_46C5_996E_864F2C8D0EBC_.wvu.Cols" sId="1"/>
    <rfmt sheetId="1" xfDxf="1" sqref="A221:XFD221" start="0" length="0"/>
    <rfmt sheetId="1" sqref="A2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2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C2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D2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E2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F2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cc rId="0" sId="1" dxf="1">
      <nc r="G221" t="inlineStr">
        <is>
          <t>TOTAL - ACOPERIRE NAȚIONALĂ</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221"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2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2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2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2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2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2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2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2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22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221">
        <f>SUM(S81:S176)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221">
        <f>SUM(T81:T220)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221">
        <f>SUM(U81:U220)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221">
        <f>SUM(V81:V176)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221">
        <f>SUM(W81:W220)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221">
        <f>SUM(X81:X220)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221">
        <f>SUM(Y81:Y176)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221">
        <f>SUM(Z81:Z176)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221">
        <f>SUM(AA81:AA176)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221">
        <f>SUM(AB81:AB176)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221">
        <f>SUM(AC81:AC220)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221">
        <f>SUM(AD81:AD220)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221">
        <f>SUM(AE81:AE176)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221">
        <f>SUM(AF81:AF176)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221">
        <f>SUM(AG81:AG176)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221">
        <f>SUM(AH81:AH176)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221">
        <f>SUM(AI81:AI176)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221">
        <f>SUM(AJ81:AJ176)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221">
        <f>SUM(AK81:AK176)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221" start="0" length="0">
      <dxf>
        <font>
          <sz val="12"/>
          <color theme="1"/>
          <name val="Calibri"/>
          <family val="2"/>
          <charset val="238"/>
          <scheme val="minor"/>
        </font>
      </dxf>
    </rfmt>
  </rrc>
  <rrc rId="3340" sId="1" ref="A221:XFD221" action="deleteRow">
    <undo index="65535" exp="area" ref3D="1" dr="$A$6:$DG$221" dn="Z_DB41C7D7_14F0_4834_A7BD_0F1115A89C8E_.wvu.FilterData" sId="1"/>
    <undo index="65535" exp="area" ref3D="1" dr="$A$6:$DG$221" dn="Z_D56F5ED6_74F2_4AA3_9A98_EE5750FE63AF_.wvu.FilterData" sId="1"/>
    <undo index="65535" exp="area" ref3D="1" dr="$A$6:$DG$221" dn="Z_B31B819C_CFEB_4B80_9AED_AC603C39BE78_.wvu.FilterData" sId="1"/>
    <undo index="65535" exp="area" ref3D="1" dr="$A$6:$DG$221" dn="Z_65B035E3_87FA_46C5_996E_864F2C8D0EBC_.wvu.FilterData" sId="1"/>
    <undo index="65535" exp="area" ref3D="1" dr="$H$1:$N$1048576" dn="Z_65B035E3_87FA_46C5_996E_864F2C8D0EBC_.wvu.Cols" sId="1"/>
    <undo index="65535" exp="area" ref3D="1" dr="$A$3:$AL$221" dn="Z_250231BB_5F02_4B46_B1CA_B904A9B40BA2_.wvu.FilterData" sId="1"/>
    <rfmt sheetId="1" xfDxf="1" sqref="A221:XFD221" start="0" length="0"/>
    <rfmt sheetId="1" sqref="A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B22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C22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2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21" start="0" length="0">
      <dxf>
        <font>
          <sz val="12"/>
          <color theme="1"/>
          <name val="Calibri"/>
          <family val="2"/>
          <charset val="238"/>
          <scheme val="minor"/>
        </font>
        <fill>
          <patternFill patternType="solid">
            <bgColor theme="0"/>
          </patternFill>
        </fill>
        <alignment vertical="center"/>
        <border outline="0">
          <left style="thin">
            <color indexed="64"/>
          </left>
          <right style="thin">
            <color indexed="64"/>
          </right>
          <top style="thin">
            <color indexed="64"/>
          </top>
          <bottom style="thin">
            <color indexed="64"/>
          </bottom>
        </border>
      </dxf>
    </rfmt>
    <rfmt sheetId="1" sqref="F221" start="0" length="0">
      <dxf>
        <font>
          <sz val="12"/>
          <color theme="1"/>
          <name val="Calibri"/>
          <family val="2"/>
          <charset val="238"/>
          <scheme val="minor"/>
        </font>
        <fill>
          <patternFill patternType="solid">
            <bgColor rgb="FFFFFF00"/>
          </patternFill>
        </fill>
        <alignment vertical="center"/>
        <border outline="0">
          <left style="thin">
            <color indexed="64"/>
          </left>
          <right style="thin">
            <color indexed="64"/>
          </right>
          <top style="thin">
            <color indexed="64"/>
          </top>
          <bottom style="thin">
            <color indexed="64"/>
          </bottom>
        </border>
      </dxf>
    </rfmt>
    <rfmt sheetId="1" sqref="G221"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21"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21"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21" start="0" length="0">
      <dxf>
        <font>
          <sz val="12"/>
          <color auto="1"/>
          <name val="Calibri"/>
          <family val="2"/>
          <charset val="238"/>
          <scheme val="minor"/>
        </font>
        <alignment horizontal="justify" vertical="center" wrapText="1"/>
        <border outline="0">
          <left style="thin">
            <color indexed="64"/>
          </left>
          <right style="thin">
            <color indexed="64"/>
          </right>
          <top style="thin">
            <color indexed="64"/>
          </top>
          <bottom style="thin">
            <color indexed="64"/>
          </bottom>
        </border>
      </dxf>
    </rfmt>
    <rfmt sheetId="1" sqref="K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21"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221"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qref="N221"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O221"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P221"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Q221" start="0" length="0">
      <dxf>
        <font>
          <sz val="12"/>
          <color theme="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R2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21">
        <f>T221+U221</f>
      </nc>
      <ndxf>
        <font>
          <sz val="12"/>
          <color auto="1"/>
          <name val="Calibri"/>
          <family val="2"/>
          <charset val="238"/>
          <scheme val="minor"/>
        </font>
        <numFmt numFmtId="4" formatCode="#,##0.00"/>
        <alignment horizontal="center" vertical="center" wrapText="1"/>
        <border outline="0">
          <left style="thin">
            <color indexed="64"/>
          </left>
          <right style="thin">
            <color indexed="64"/>
          </right>
          <top style="thin">
            <color indexed="64"/>
          </top>
          <bottom style="thin">
            <color indexed="64"/>
          </bottom>
        </border>
      </ndxf>
    </rcc>
    <rfmt sheetId="1" s="1" sqref="T221" start="0" length="0">
      <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1" sqref="U221" start="0" length="0">
      <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cc rId="0" sId="1" s="1" dxf="1">
      <nc r="V221">
        <f>W221+X221</f>
      </nc>
      <ndxf>
        <font>
          <sz val="12"/>
          <color auto="1"/>
          <name val="Calibri"/>
          <family val="2"/>
          <charset val="238"/>
          <scheme val="minor"/>
        </font>
        <numFmt numFmtId="4" formatCode="#,##0.00"/>
        <alignment horizontal="center" vertical="center" wrapText="1"/>
        <border outline="0">
          <left style="thin">
            <color indexed="64"/>
          </left>
          <right style="thin">
            <color indexed="64"/>
          </right>
          <top style="thin">
            <color indexed="64"/>
          </top>
          <bottom style="thin">
            <color indexed="64"/>
          </bottom>
        </border>
      </ndxf>
    </rcc>
    <rfmt sheetId="1" s="1" sqref="W221" start="0" length="0">
      <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1" sqref="X221" start="0" length="0">
      <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cc rId="0" sId="1" s="1" dxf="1">
      <nc r="Y221">
        <f>Z221+AA221</f>
      </nc>
      <ndxf>
        <font>
          <sz val="12"/>
          <color auto="1"/>
          <name val="Calibri"/>
          <family val="2"/>
          <charset val="238"/>
          <scheme val="minor"/>
        </font>
        <numFmt numFmtId="4" formatCode="#,##0.00"/>
        <alignment horizontal="center" vertical="center" wrapText="1"/>
        <border outline="0">
          <left style="thin">
            <color indexed="64"/>
          </left>
          <right style="thin">
            <color indexed="64"/>
          </right>
          <top style="thin">
            <color indexed="64"/>
          </top>
          <bottom style="thin">
            <color indexed="64"/>
          </bottom>
        </border>
      </ndxf>
    </rcc>
    <rfmt sheetId="1" s="1" sqref="Z221" start="0" length="0">
      <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1" sqref="AA221" start="0" length="0">
      <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cc rId="0" sId="1" s="1" dxf="1">
      <nc r="AB221">
        <f>AC221+AD221</f>
      </nc>
      <ndxf>
        <font>
          <sz val="12"/>
          <color auto="1"/>
          <name val="Calibri"/>
          <family val="2"/>
          <charset val="238"/>
          <scheme val="minor"/>
        </font>
        <numFmt numFmtId="165" formatCode="#,##0.00_ ;\-#,##0.00\ "/>
        <alignment vertical="center" wrapText="1"/>
        <border outline="0">
          <left style="thin">
            <color indexed="64"/>
          </left>
          <right style="thin">
            <color indexed="64"/>
          </right>
          <top style="thin">
            <color indexed="64"/>
          </top>
          <bottom style="thin">
            <color indexed="64"/>
          </bottom>
        </border>
      </ndxf>
    </rcc>
    <rfmt sheetId="1" s="1" sqref="AC221" start="0" length="0">
      <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1" sqref="AD221" start="0" length="0">
      <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cc rId="0" sId="1" s="1" dxf="1">
      <nc r="AE221">
        <f>S221+V221+Y221+AB221</f>
      </nc>
      <ndxf>
        <font>
          <sz val="12"/>
          <color auto="1"/>
          <name val="Calibri"/>
          <family val="2"/>
          <charset val="238"/>
          <scheme val="minor"/>
        </font>
        <numFmt numFmtId="165" formatCode="#,##0.00_ ;\-#,##0.00\ "/>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ndxf>
    </rcc>
    <rfmt sheetId="1" s="1" sqref="AF221" start="0" length="0">
      <dxf>
        <font>
          <sz val="12"/>
          <color auto="1"/>
          <name val="Calibri"/>
          <family val="2"/>
          <charset val="238"/>
          <scheme val="minor"/>
        </font>
        <numFmt numFmtId="165" formatCode="#,##0.00_ ;\-#,##0.00\ "/>
        <alignment vertical="center" wrapText="1"/>
        <border outline="0">
          <left style="thin">
            <color indexed="64"/>
          </left>
          <right style="thin">
            <color indexed="64"/>
          </right>
          <top style="thin">
            <color indexed="64"/>
          </top>
          <bottom style="thin">
            <color indexed="64"/>
          </bottom>
        </border>
      </dxf>
    </rfmt>
    <rcc rId="0" sId="1" s="1" dxf="1">
      <nc r="AG221">
        <f>AE221+AF221</f>
      </nc>
      <ndxf>
        <font>
          <sz val="12"/>
          <color auto="1"/>
          <name val="Calibri"/>
          <family val="2"/>
          <charset val="238"/>
          <scheme val="minor"/>
        </font>
        <numFmt numFmtId="165" formatCode="#,##0.00_ ;\-#,##0.00\ "/>
        <alignment horizontal="center" vertical="center" wrapText="1"/>
        <border outline="0">
          <left style="thin">
            <color indexed="64"/>
          </left>
          <right style="thin">
            <color indexed="64"/>
          </right>
          <top style="thin">
            <color indexed="64"/>
          </top>
          <bottom style="thin">
            <color indexed="64"/>
          </bottom>
        </border>
      </ndxf>
    </rcc>
    <rfmt sheetId="1" sqref="AH221" start="0" length="0">
      <dxf>
        <font>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I221" start="0" length="0">
      <dxf>
        <font>
          <sz val="12"/>
          <color theme="1"/>
          <name val="Trebuchet MS"/>
          <family val="2"/>
          <charset val="238"/>
          <scheme val="none"/>
        </font>
        <numFmt numFmtId="19" formatCode="dd/mm/yyyy"/>
        <alignment vertical="center" wrapText="1"/>
        <border outline="0">
          <left style="thin">
            <color indexed="64"/>
          </left>
          <right style="thin">
            <color indexed="64"/>
          </right>
          <top style="thin">
            <color indexed="64"/>
          </top>
          <bottom style="thin">
            <color indexed="64"/>
          </bottom>
        </border>
      </dxf>
    </rfmt>
    <rfmt sheetId="1" sqref="AJ221" start="0" length="0">
      <dxf>
        <font>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K221" start="0" length="0">
      <dxf>
        <font>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L221" start="0" length="0">
      <dxf>
        <font>
          <sz val="12"/>
          <color theme="1"/>
          <name val="Calibri"/>
          <family val="2"/>
          <charset val="238"/>
          <scheme val="minor"/>
        </font>
      </dxf>
    </rfmt>
  </rrc>
  <rrc rId="3341" sId="1" ref="A221:XFD221" action="deleteRow">
    <undo index="65535" exp="area" ref3D="1" dr="$H$1:$N$1048576" dn="Z_65B035E3_87FA_46C5_996E_864F2C8D0EBC_.wvu.Cols" sId="1"/>
    <rfmt sheetId="1" xfDxf="1" sqref="A221:XFD221" start="0" length="0"/>
    <rfmt sheetId="1" sqref="A221" start="0" length="0">
      <dxf>
        <font>
          <sz val="12"/>
          <color auto="1"/>
          <name val="Calibri"/>
          <family val="2"/>
          <charset val="238"/>
          <scheme val="minor"/>
        </font>
        <alignment horizontal="center" vertical="center" wrapText="1"/>
      </dxf>
    </rfmt>
    <rfmt sheetId="1" sqref="B221" start="0" length="0">
      <dxf>
        <font>
          <sz val="12"/>
          <color auto="1"/>
          <name val="Calibri"/>
          <family val="2"/>
          <charset val="238"/>
          <scheme val="minor"/>
        </font>
        <fill>
          <patternFill patternType="solid">
            <bgColor rgb="FFFFFF00"/>
          </patternFill>
        </fill>
        <alignment horizontal="center" vertical="center" wrapText="1"/>
      </dxf>
    </rfmt>
    <rfmt sheetId="1" sqref="C221" start="0" length="0">
      <dxf>
        <font>
          <b/>
          <sz val="12"/>
          <color auto="1"/>
          <name val="Calibri"/>
          <family val="2"/>
          <charset val="238"/>
          <scheme val="minor"/>
        </font>
        <fill>
          <patternFill patternType="solid">
            <bgColor rgb="FFFFFF00"/>
          </patternFill>
        </fill>
        <alignment horizontal="center" vertical="center" wrapText="1"/>
      </dxf>
    </rfmt>
    <rfmt sheetId="1" sqref="D221" start="0" length="0">
      <dxf>
        <font>
          <sz val="12"/>
          <color auto="1"/>
          <name val="Calibri"/>
          <family val="2"/>
          <charset val="238"/>
          <scheme val="minor"/>
        </font>
        <fill>
          <patternFill patternType="solid">
            <bgColor rgb="FFFFFF00"/>
          </patternFill>
        </fill>
        <alignment horizontal="center" vertical="center" wrapText="1"/>
      </dxf>
    </rfmt>
    <rfmt sheetId="1" sqref="E221" start="0" length="0">
      <dxf>
        <font>
          <sz val="12"/>
          <color theme="1"/>
          <name val="Calibri"/>
          <family val="2"/>
          <charset val="238"/>
          <scheme val="minor"/>
        </font>
        <fill>
          <patternFill patternType="solid">
            <bgColor theme="0"/>
          </patternFill>
        </fill>
        <alignment vertical="center"/>
      </dxf>
    </rfmt>
    <rfmt sheetId="1" sqref="F221" start="0" length="0">
      <dxf>
        <font>
          <sz val="12"/>
          <color theme="1"/>
          <name val="Calibri"/>
          <family val="2"/>
          <charset val="238"/>
          <scheme val="minor"/>
        </font>
        <fill>
          <patternFill patternType="solid">
            <bgColor rgb="FFFFFF00"/>
          </patternFill>
        </fill>
        <alignment vertical="center"/>
      </dxf>
    </rfmt>
    <rfmt sheetId="1" sqref="G221" start="0" length="0">
      <dxf>
        <font>
          <sz val="12"/>
          <color auto="1"/>
          <name val="Calibri"/>
          <family val="2"/>
          <charset val="238"/>
          <scheme val="minor"/>
        </font>
        <alignment horizontal="left" vertical="center" wrapText="1"/>
      </dxf>
    </rfmt>
    <rfmt sheetId="1" sqref="H221" start="0" length="0">
      <dxf>
        <font>
          <sz val="12"/>
          <color auto="1"/>
          <name val="Calibri"/>
          <family val="2"/>
          <charset val="238"/>
          <scheme val="minor"/>
        </font>
        <alignment horizontal="left" vertical="center" wrapText="1"/>
      </dxf>
    </rfmt>
    <rfmt sheetId="1" sqref="I221" start="0" length="0">
      <dxf>
        <font>
          <sz val="12"/>
          <color auto="1"/>
          <name val="Calibri"/>
          <family val="2"/>
          <charset val="238"/>
          <scheme val="minor"/>
        </font>
        <fill>
          <patternFill patternType="solid">
            <bgColor rgb="FFFFFF00"/>
          </patternFill>
        </fill>
        <alignment horizontal="center" vertical="center" wrapText="1"/>
      </dxf>
    </rfmt>
    <rfmt sheetId="1" sqref="J221" start="0" length="0">
      <dxf>
        <font>
          <sz val="12"/>
          <color auto="1"/>
          <name val="Calibri"/>
          <family val="2"/>
          <charset val="238"/>
          <scheme val="minor"/>
        </font>
        <alignment horizontal="justify" vertical="center" wrapText="1"/>
      </dxf>
    </rfmt>
    <rfmt sheetId="1" sqref="K221" start="0" length="0">
      <dxf>
        <font>
          <sz val="12"/>
          <color auto="1"/>
          <name val="Calibri"/>
          <family val="2"/>
          <charset val="238"/>
          <scheme val="minor"/>
        </font>
        <numFmt numFmtId="19" formatCode="dd/mm/yyyy"/>
        <alignment horizontal="center" vertical="center" wrapText="1"/>
      </dxf>
    </rfmt>
    <rfmt sheetId="1" sqref="L221" start="0" length="0">
      <dxf>
        <font>
          <sz val="12"/>
          <color auto="1"/>
          <name val="Calibri"/>
          <family val="2"/>
          <charset val="238"/>
          <scheme val="minor"/>
        </font>
        <numFmt numFmtId="19" formatCode="dd/mm/yyyy"/>
        <alignment horizontal="center" vertical="center" wrapText="1"/>
      </dxf>
    </rfmt>
    <rfmt sheetId="1" sqref="M221" start="0" length="0">
      <dxf>
        <font>
          <sz val="12"/>
          <color auto="1"/>
          <name val="Calibri"/>
          <family val="2"/>
          <charset val="238"/>
          <scheme val="minor"/>
        </font>
        <numFmt numFmtId="164" formatCode="0.000000000"/>
        <alignment horizontal="center" vertical="center" wrapText="1"/>
      </dxf>
    </rfmt>
    <rfmt sheetId="1" sqref="N221" start="0" length="0">
      <dxf>
        <font>
          <sz val="12"/>
          <color auto="1"/>
          <name val="Calibri"/>
          <family val="2"/>
          <charset val="238"/>
          <scheme val="minor"/>
        </font>
        <fill>
          <patternFill patternType="solid">
            <bgColor theme="0"/>
          </patternFill>
        </fill>
        <alignment horizontal="center" vertical="center" wrapText="1"/>
      </dxf>
    </rfmt>
    <rfmt sheetId="1" sqref="O221" start="0" length="0">
      <dxf>
        <font>
          <sz val="12"/>
          <color auto="1"/>
          <name val="Calibri"/>
          <family val="2"/>
          <charset val="238"/>
          <scheme val="minor"/>
        </font>
        <fill>
          <patternFill patternType="solid">
            <bgColor theme="0"/>
          </patternFill>
        </fill>
        <alignment horizontal="center" vertical="center" wrapText="1"/>
      </dxf>
    </rfmt>
    <rfmt sheetId="1" sqref="P221" start="0" length="0">
      <dxf>
        <font>
          <sz val="12"/>
          <color auto="1"/>
          <name val="Calibri"/>
          <family val="2"/>
          <charset val="238"/>
          <scheme val="minor"/>
        </font>
        <fill>
          <patternFill patternType="solid">
            <bgColor theme="0"/>
          </patternFill>
        </fill>
        <alignment horizontal="center" vertical="center" wrapText="1"/>
      </dxf>
    </rfmt>
    <rfmt sheetId="1" sqref="Q221" start="0" length="0">
      <dxf>
        <font>
          <sz val="12"/>
          <color theme="1"/>
          <name val="Calibri"/>
          <family val="2"/>
          <charset val="238"/>
          <scheme val="minor"/>
        </font>
        <fill>
          <patternFill patternType="solid">
            <bgColor theme="0"/>
          </patternFill>
        </fill>
        <alignment horizontal="center" vertical="center" wrapText="1"/>
      </dxf>
    </rfmt>
    <rfmt sheetId="1" sqref="R221" start="0" length="0">
      <dxf>
        <font>
          <sz val="12"/>
          <color auto="1"/>
          <name val="Calibri"/>
          <family val="2"/>
          <charset val="238"/>
          <scheme val="minor"/>
        </font>
        <alignment horizontal="center" vertical="center" wrapText="1"/>
      </dxf>
    </rfmt>
    <rfmt sheetId="1" s="1" sqref="S221" start="0" length="0">
      <dxf>
        <font>
          <sz val="12"/>
          <color auto="1"/>
          <name val="Calibri"/>
          <family val="2"/>
          <charset val="238"/>
          <scheme val="minor"/>
        </font>
        <numFmt numFmtId="165" formatCode="#,##0.00_ ;\-#,##0.00\ "/>
        <alignment vertical="center" wrapText="1"/>
      </dxf>
    </rfmt>
    <rfmt sheetId="1" s="1" sqref="T221" start="0" length="0">
      <dxf>
        <font>
          <sz val="12"/>
          <color auto="1"/>
          <name val="Calibri"/>
          <family val="2"/>
          <charset val="238"/>
          <scheme val="minor"/>
        </font>
        <numFmt numFmtId="165" formatCode="#,##0.00_ ;\-#,##0.00\ "/>
        <fill>
          <patternFill patternType="solid">
            <bgColor rgb="FFFFFF00"/>
          </patternFill>
        </fill>
        <alignment vertical="center" wrapText="1"/>
      </dxf>
    </rfmt>
    <rfmt sheetId="1" s="1" sqref="U221" start="0" length="0">
      <dxf>
        <font>
          <sz val="12"/>
          <color auto="1"/>
          <name val="Calibri"/>
          <family val="2"/>
          <charset val="238"/>
          <scheme val="minor"/>
        </font>
        <numFmt numFmtId="165" formatCode="#,##0.00_ ;\-#,##0.00\ "/>
        <fill>
          <patternFill patternType="solid">
            <bgColor rgb="FFFFFF00"/>
          </patternFill>
        </fill>
        <alignment vertical="center" wrapText="1"/>
      </dxf>
    </rfmt>
    <rfmt sheetId="1" s="1" sqref="V221" start="0" length="0">
      <dxf>
        <font>
          <sz val="12"/>
          <color auto="1"/>
          <name val="Calibri"/>
          <family val="2"/>
          <charset val="238"/>
          <scheme val="minor"/>
        </font>
        <numFmt numFmtId="165" formatCode="#,##0.00_ ;\-#,##0.00\ "/>
        <alignment vertical="center" wrapText="1"/>
      </dxf>
    </rfmt>
    <rfmt sheetId="1" s="1" sqref="W221" start="0" length="0">
      <dxf>
        <font>
          <sz val="12"/>
          <color auto="1"/>
          <name val="Calibri"/>
          <family val="2"/>
          <charset val="238"/>
          <scheme val="minor"/>
        </font>
        <numFmt numFmtId="165" formatCode="#,##0.00_ ;\-#,##0.00\ "/>
        <fill>
          <patternFill patternType="solid">
            <bgColor rgb="FFFFFF00"/>
          </patternFill>
        </fill>
        <alignment vertical="center" wrapText="1"/>
      </dxf>
    </rfmt>
    <rfmt sheetId="1" s="1" sqref="X221" start="0" length="0">
      <dxf>
        <font>
          <sz val="12"/>
          <color auto="1"/>
          <name val="Calibri"/>
          <family val="2"/>
          <charset val="238"/>
          <scheme val="minor"/>
        </font>
        <numFmt numFmtId="165" formatCode="#,##0.00_ ;\-#,##0.00\ "/>
        <fill>
          <patternFill patternType="solid">
            <bgColor rgb="FFFFFF00"/>
          </patternFill>
        </fill>
        <alignment vertical="center" wrapText="1"/>
      </dxf>
    </rfmt>
    <rfmt sheetId="1" s="1" sqref="Y221" start="0" length="0">
      <dxf>
        <font>
          <sz val="12"/>
          <color auto="1"/>
          <name val="Calibri"/>
          <family val="2"/>
          <charset val="238"/>
          <scheme val="minor"/>
        </font>
        <numFmt numFmtId="165" formatCode="#,##0.00_ ;\-#,##0.00\ "/>
        <alignment vertical="center" wrapText="1"/>
      </dxf>
    </rfmt>
    <rfmt sheetId="1" s="1" sqref="Z221" start="0" length="0">
      <dxf>
        <font>
          <sz val="12"/>
          <color auto="1"/>
          <name val="Calibri"/>
          <family val="2"/>
          <charset val="238"/>
          <scheme val="minor"/>
        </font>
        <numFmt numFmtId="165" formatCode="#,##0.00_ ;\-#,##0.00\ "/>
        <fill>
          <patternFill patternType="solid">
            <bgColor rgb="FFFFFF00"/>
          </patternFill>
        </fill>
        <alignment vertical="center" wrapText="1"/>
      </dxf>
    </rfmt>
    <rfmt sheetId="1" s="1" sqref="AA221" start="0" length="0">
      <dxf>
        <font>
          <sz val="12"/>
          <color auto="1"/>
          <name val="Calibri"/>
          <family val="2"/>
          <charset val="238"/>
          <scheme val="minor"/>
        </font>
        <numFmt numFmtId="165" formatCode="#,##0.00_ ;\-#,##0.00\ "/>
        <fill>
          <patternFill patternType="solid">
            <bgColor rgb="FFFFFF00"/>
          </patternFill>
        </fill>
        <alignment vertical="center" wrapText="1"/>
      </dxf>
    </rfmt>
    <rfmt sheetId="1" s="1" sqref="AB221" start="0" length="0">
      <dxf>
        <font>
          <sz val="12"/>
          <color auto="1"/>
          <name val="Calibri"/>
          <family val="2"/>
          <charset val="238"/>
          <scheme val="minor"/>
        </font>
        <numFmt numFmtId="165" formatCode="#,##0.00_ ;\-#,##0.00\ "/>
        <alignment vertical="center" wrapText="1"/>
      </dxf>
    </rfmt>
    <rfmt sheetId="1" s="1" sqref="AC221" start="0" length="0">
      <dxf>
        <font>
          <sz val="12"/>
          <color auto="1"/>
          <name val="Calibri"/>
          <family val="2"/>
          <charset val="238"/>
          <scheme val="minor"/>
        </font>
        <numFmt numFmtId="165" formatCode="#,##0.00_ ;\-#,##0.00\ "/>
        <fill>
          <patternFill patternType="solid">
            <bgColor rgb="FFFFFF00"/>
          </patternFill>
        </fill>
        <alignment vertical="center" wrapText="1"/>
      </dxf>
    </rfmt>
    <rfmt sheetId="1" s="1" sqref="AD221" start="0" length="0">
      <dxf>
        <font>
          <sz val="12"/>
          <color auto="1"/>
          <name val="Calibri"/>
          <family val="2"/>
          <charset val="238"/>
          <scheme val="minor"/>
        </font>
        <numFmt numFmtId="165" formatCode="#,##0.00_ ;\-#,##0.00\ "/>
        <fill>
          <patternFill patternType="solid">
            <bgColor rgb="FFFFFF00"/>
          </patternFill>
        </fill>
        <alignment vertical="center" wrapText="1"/>
      </dxf>
    </rfmt>
    <rfmt sheetId="1" s="1" sqref="AE221" start="0" length="0">
      <dxf>
        <font>
          <sz val="12"/>
          <color auto="1"/>
          <name val="Calibri"/>
          <family val="2"/>
          <charset val="238"/>
          <scheme val="minor"/>
        </font>
        <numFmt numFmtId="165" formatCode="#,##0.00_ ;\-#,##0.00\ "/>
        <fill>
          <patternFill patternType="solid">
            <bgColor theme="0"/>
          </patternFill>
        </fill>
        <alignment vertical="center" wrapText="1"/>
      </dxf>
    </rfmt>
    <rfmt sheetId="1" s="1" sqref="AF221" start="0" length="0">
      <dxf>
        <font>
          <sz val="12"/>
          <color auto="1"/>
          <name val="Calibri"/>
          <family val="2"/>
          <charset val="238"/>
          <scheme val="minor"/>
        </font>
        <numFmt numFmtId="165" formatCode="#,##0.00_ ;\-#,##0.00\ "/>
        <alignment vertical="center" wrapText="1"/>
      </dxf>
    </rfmt>
    <rfmt sheetId="1" s="1" sqref="AG221" start="0" length="0">
      <dxf>
        <font>
          <sz val="12"/>
          <color auto="1"/>
          <name val="Calibri"/>
          <family val="2"/>
          <charset val="238"/>
          <scheme val="minor"/>
        </font>
        <numFmt numFmtId="165" formatCode="#,##0.00_ ;\-#,##0.00\ "/>
        <alignment vertical="center" wrapText="1"/>
      </dxf>
    </rfmt>
    <rfmt sheetId="1" sqref="AH221" start="0" length="0">
      <dxf>
        <font>
          <sz val="12"/>
          <color auto="1"/>
          <name val="Calibri"/>
          <family val="2"/>
          <charset val="238"/>
          <scheme val="minor"/>
        </font>
        <numFmt numFmtId="3" formatCode="#,##0"/>
        <alignment vertical="center" wrapText="1"/>
      </dxf>
    </rfmt>
    <rfmt sheetId="1" sqref="AI221" start="0" length="0">
      <dxf>
        <font>
          <sz val="12"/>
          <color theme="1"/>
          <name val="Trebuchet MS"/>
          <family val="2"/>
          <charset val="238"/>
          <scheme val="none"/>
        </font>
        <numFmt numFmtId="19" formatCode="dd/mm/yyyy"/>
        <alignment vertical="center" wrapText="1"/>
      </dxf>
    </rfmt>
    <rfmt sheetId="1" sqref="AJ221" start="0" length="0">
      <dxf>
        <font>
          <sz val="12"/>
          <color auto="1"/>
          <name val="Calibri"/>
          <family val="2"/>
          <charset val="238"/>
          <scheme val="minor"/>
        </font>
        <numFmt numFmtId="4" formatCode="#,##0.00"/>
        <alignment vertical="center" wrapText="1"/>
      </dxf>
    </rfmt>
    <rfmt sheetId="1" sqref="AK221" start="0" length="0">
      <dxf>
        <font>
          <sz val="12"/>
          <color auto="1"/>
          <name val="Calibri"/>
          <family val="2"/>
          <charset val="238"/>
          <scheme val="minor"/>
        </font>
        <numFmt numFmtId="4" formatCode="#,##0.00"/>
        <alignment vertical="center" wrapText="1"/>
      </dxf>
    </rfmt>
    <rfmt sheetId="1" sqref="AL221" start="0" length="0">
      <dxf>
        <font>
          <sz val="12"/>
          <color theme="1"/>
          <name val="Calibri"/>
          <family val="2"/>
          <charset val="238"/>
          <scheme val="minor"/>
        </font>
      </dxf>
    </rfmt>
  </rrc>
  <rrc rId="3342" sId="1" ref="A221:XFD221" action="deleteRow">
    <undo index="65535" exp="area" dr="$F$8:$F$221" r="AK242" sId="1"/>
    <undo index="0" exp="area" dr="AK$8:AK$221" r="AK242" sId="1"/>
    <undo index="65535" exp="area" dr="$F$8:$F$221" r="AJ242" sId="1"/>
    <undo index="0" exp="area" dr="AJ$8:AJ$221" r="AJ242" sId="1"/>
    <undo index="65535" exp="area" dr="$F$8:$F$221" r="AG242" sId="1"/>
    <undo index="0" exp="area" dr="AG$8:AG$221" r="AG242" sId="1"/>
    <undo index="65535" exp="area" dr="$F$8:$F$221" r="AF242" sId="1"/>
    <undo index="0" exp="area" dr="AF$8:AF$221" r="AF242" sId="1"/>
    <undo index="65535" exp="area" dr="$F$8:$F$221" r="AE242" sId="1"/>
    <undo index="0" exp="area" dr="AE$8:AE$221" r="AE242" sId="1"/>
    <undo index="65535" exp="area" dr="$F$8:$F$221" r="AD242" sId="1"/>
    <undo index="0" exp="area" dr="AD$8:AD$221" r="AD242" sId="1"/>
    <undo index="65535" exp="area" dr="$F$8:$F$221" r="AC242" sId="1"/>
    <undo index="0" exp="area" dr="AC$8:AC$221" r="AC242" sId="1"/>
    <undo index="65535" exp="area" dr="$F$8:$F$221" r="AB242" sId="1"/>
    <undo index="0" exp="area" dr="AB$8:AB$221" r="AB242" sId="1"/>
    <undo index="65535" exp="area" dr="$F$81:$F$221" r="AA242" sId="1"/>
    <undo index="0" exp="area" dr="AA$81:AA$221" r="AA242" sId="1"/>
    <undo index="65535" exp="area" dr="$F$81:$F$221" r="Z242" sId="1"/>
    <undo index="0" exp="area" dr="Z$81:Z$221" r="Z242" sId="1"/>
    <undo index="65535" exp="area" dr="$F$81:$F$221" r="Y242" sId="1"/>
    <undo index="0" exp="area" dr="Y$81:Y$221" r="Y242" sId="1"/>
    <undo index="65535" exp="area" dr="$F$8:$F$221" r="X242" sId="1"/>
    <undo index="0" exp="area" dr="X$8:X$221" r="X242" sId="1"/>
    <undo index="65535" exp="area" dr="$F$8:$F$221" r="W242" sId="1"/>
    <undo index="0" exp="area" dr="W$8:W$221" r="W242" sId="1"/>
    <undo index="65535" exp="area" dr="$F$8:$F$221" r="V242" sId="1"/>
    <undo index="0" exp="area" dr="V$8:V$221" r="V242" sId="1"/>
    <undo index="65535" exp="area" dr="$F$8:$F$221" r="U242" sId="1"/>
    <undo index="0" exp="area" dr="U$8:U$221" r="U242" sId="1"/>
    <undo index="65535" exp="area" dr="$F$8:$F$221" r="T242" sId="1"/>
    <undo index="0" exp="area" dr="T$8:T$221" r="T242" sId="1"/>
    <undo index="65535" exp="area" dr="$F$8:$F$221" r="S242" sId="1"/>
    <undo index="0" exp="area" dr="S$8:S$221" r="S242" sId="1"/>
    <undo index="65535" exp="area" dr="$F$8:$F$221" r="AK240" sId="1"/>
    <undo index="0" exp="area" dr="AK$8:AK$221" r="AK240" sId="1"/>
    <undo index="65535" exp="area" dr="$F$8:$F$221" r="AJ240" sId="1"/>
    <undo index="0" exp="area" dr="AJ$8:AJ$221" r="AJ240" sId="1"/>
    <undo index="65535" exp="area" dr="$F$8:$F$221" r="AG240" sId="1"/>
    <undo index="0" exp="area" dr="AG$8:AG$221" r="AG240" sId="1"/>
    <undo index="65535" exp="area" dr="$F$8:$F$221" r="AF240" sId="1"/>
    <undo index="0" exp="area" dr="AF$8:AF$221" r="AF240" sId="1"/>
    <undo index="65535" exp="area" dr="$F$8:$F$221" r="AE240" sId="1"/>
    <undo index="0" exp="area" dr="AE$8:AE$221" r="AE240" sId="1"/>
    <undo index="65535" exp="area" dr="$F$8:$F$221" r="AD240" sId="1"/>
    <undo index="0" exp="area" dr="AD$8:AD$221" r="AD240" sId="1"/>
    <undo index="65535" exp="area" dr="$F$8:$F$221" r="AC240" sId="1"/>
    <undo index="0" exp="area" dr="AC$8:AC$221" r="AC240" sId="1"/>
    <undo index="65535" exp="area" dr="$F$8:$F$221" r="AB240" sId="1"/>
    <undo index="0" exp="area" dr="AB$8:AB$221" r="AB240" sId="1"/>
    <undo index="65535" exp="area" dr="$F$8:$F$221" r="AA240" sId="1"/>
    <undo index="0" exp="area" dr="AA$8:AA$221" r="AA240" sId="1"/>
    <undo index="65535" exp="area" dr="$F$8:$F$221" r="Z240" sId="1"/>
    <undo index="0" exp="area" dr="Z$8:Z$221" r="Z240" sId="1"/>
    <undo index="65535" exp="area" dr="$F$8:$F$221" r="Y240" sId="1"/>
    <undo index="0" exp="area" dr="Y$8:Y$221" r="Y240" sId="1"/>
    <undo index="65535" exp="area" dr="$F$8:$F$221" r="X240" sId="1"/>
    <undo index="0" exp="area" dr="X$8:X$221" r="X240" sId="1"/>
    <undo index="65535" exp="area" dr="$F$8:$F$221" r="W240" sId="1"/>
    <undo index="0" exp="area" dr="W$8:W$221" r="W240" sId="1"/>
    <undo index="65535" exp="area" dr="$F$8:$F$221" r="V240" sId="1"/>
    <undo index="0" exp="area" dr="V$8:V$221" r="V240" sId="1"/>
    <undo index="65535" exp="area" dr="$F$8:$F$221" r="U240" sId="1"/>
    <undo index="0" exp="area" dr="U$8:U$221" r="U240" sId="1"/>
    <undo index="65535" exp="area" dr="$F$8:$F$221" r="T240" sId="1"/>
    <undo index="0" exp="area" dr="T$8:T$221" r="T240" sId="1"/>
    <undo index="65535" exp="area" dr="$F$8:$F$221" r="S240" sId="1"/>
    <undo index="0" exp="area" dr="S$8:S$221" r="S240" sId="1"/>
    <undo index="0" exp="area" dr="F$8:F$221" r="D240" sId="1"/>
    <undo index="65535" exp="area" dr="$F$8:$F$221" r="AK239" sId="1"/>
    <undo index="0" exp="area" dr="AK$8:AK$221" r="AK239" sId="1"/>
    <undo index="65535" exp="area" dr="$F$8:$F$221" r="AJ239" sId="1"/>
    <undo index="0" exp="area" dr="AJ$8:AJ$221" r="AJ239" sId="1"/>
    <undo index="65535" exp="area" dr="$F$8:$F$221" r="AG239" sId="1"/>
    <undo index="0" exp="area" dr="AG$8:AG$221" r="AG239" sId="1"/>
    <undo index="65535" exp="area" dr="$F$8:$F$221" r="AF239" sId="1"/>
    <undo index="0" exp="area" dr="AF$8:AF$221" r="AF239" sId="1"/>
    <undo index="65535" exp="area" dr="$F$8:$F$221" r="AE239" sId="1"/>
    <undo index="0" exp="area" dr="AE$8:AE$221" r="AE239" sId="1"/>
    <undo index="65535" exp="area" dr="$F$8:$F$221" r="AD239" sId="1"/>
    <undo index="0" exp="area" dr="AD$8:AD$221" r="AD239" sId="1"/>
    <undo index="65535" exp="area" dr="$F$8:$F$221" r="AC239" sId="1"/>
    <undo index="0" exp="area" dr="AC$8:AC$221" r="AC239" sId="1"/>
    <undo index="65535" exp="area" dr="$F$8:$F$221" r="AB239" sId="1"/>
    <undo index="0" exp="area" dr="AB$8:AB$221" r="AB239" sId="1"/>
    <undo index="65535" exp="area" dr="$F$8:$F$221" r="AA239" sId="1"/>
    <undo index="0" exp="area" dr="AA$8:AA$221" r="AA239" sId="1"/>
    <undo index="65535" exp="area" dr="$F$8:$F$221" r="Z239" sId="1"/>
    <undo index="0" exp="area" dr="Z$8:Z$221" r="Z239" sId="1"/>
    <undo index="65535" exp="area" dr="$F$8:$F$221" r="Y239" sId="1"/>
    <undo index="0" exp="area" dr="Y$8:Y$221" r="Y239" sId="1"/>
    <undo index="65535" exp="area" dr="$F$8:$F$221" r="X239" sId="1"/>
    <undo index="0" exp="area" dr="X$8:X$221" r="X239" sId="1"/>
    <undo index="65535" exp="area" dr="$F$8:$F$221" r="W239" sId="1"/>
    <undo index="0" exp="area" dr="W$8:W$221" r="W239" sId="1"/>
    <undo index="65535" exp="area" dr="$F$8:$F$221" r="V239" sId="1"/>
    <undo index="0" exp="area" dr="V$8:V$221" r="V239" sId="1"/>
    <undo index="65535" exp="area" dr="$F$8:$F$221" r="U239" sId="1"/>
    <undo index="0" exp="area" dr="U$8:U$221" r="U239" sId="1"/>
    <undo index="65535" exp="area" dr="$F$8:$F$221" r="T239" sId="1"/>
    <undo index="0" exp="area" dr="T$8:T$221" r="T239" sId="1"/>
    <undo index="65535" exp="area" dr="$F$8:$F$221" r="S239" sId="1"/>
    <undo index="0" exp="area" dr="S$8:S$221" r="S239" sId="1"/>
    <undo index="0" exp="area" dr="F$8:F$221" r="D239" sId="1"/>
    <undo index="65535" exp="area" dr="$F$8:$F$221" r="AK238" sId="1"/>
    <undo index="0" exp="area" dr="AK$8:AK$221" r="AK238" sId="1"/>
    <undo index="65535" exp="area" dr="$F$8:$F$221" r="AJ238" sId="1"/>
    <undo index="0" exp="area" dr="AJ$8:AJ$221" r="AJ238" sId="1"/>
    <undo index="65535" exp="area" dr="$F$8:$F$221" r="AG238" sId="1"/>
    <undo index="0" exp="area" dr="AG$8:AG$221" r="AG238" sId="1"/>
    <undo index="65535" exp="area" dr="$F$8:$F$221" r="AF238" sId="1"/>
    <undo index="0" exp="area" dr="AF$8:AF$221" r="AF238" sId="1"/>
    <undo index="65535" exp="area" dr="$F$8:$F$221" r="AE238" sId="1"/>
    <undo index="0" exp="area" dr="AE$8:AE$221" r="AE238" sId="1"/>
    <undo index="65535" exp="area" dr="$F$8:$F$221" r="AD238" sId="1"/>
    <undo index="0" exp="area" dr="AD$8:AD$221" r="AD238" sId="1"/>
    <undo index="65535" exp="area" dr="$F$8:$F$221" r="AC238" sId="1"/>
    <undo index="0" exp="area" dr="AC$8:AC$221" r="AC238" sId="1"/>
    <undo index="65535" exp="area" dr="$F$8:$F$221" r="AB238" sId="1"/>
    <undo index="0" exp="area" dr="AB$8:AB$221" r="AB238" sId="1"/>
    <undo index="65535" exp="area" dr="$F$8:$F$221" r="AA238" sId="1"/>
    <undo index="0" exp="area" dr="AA$8:AA$221" r="AA238" sId="1"/>
    <undo index="65535" exp="area" dr="$F$8:$F$221" r="Z238" sId="1"/>
    <undo index="0" exp="area" dr="Z$8:Z$221" r="Z238" sId="1"/>
    <undo index="65535" exp="area" dr="$F$8:$F$221" r="Y238" sId="1"/>
    <undo index="0" exp="area" dr="Y$8:Y$221" r="Y238" sId="1"/>
    <undo index="65535" exp="area" dr="$F$8:$F$221" r="X238" sId="1"/>
    <undo index="0" exp="area" dr="X$8:X$221" r="X238" sId="1"/>
    <undo index="65535" exp="area" dr="$F$8:$F$221" r="W238" sId="1"/>
    <undo index="0" exp="area" dr="W$8:W$221" r="W238" sId="1"/>
    <undo index="65535" exp="area" dr="$F$8:$F$221" r="V238" sId="1"/>
    <undo index="0" exp="area" dr="V$8:V$221" r="V238" sId="1"/>
    <undo index="65535" exp="area" dr="$F$8:$F$221" r="U238" sId="1"/>
    <undo index="0" exp="area" dr="U$8:U$221" r="U238" sId="1"/>
    <undo index="65535" exp="area" dr="$F$8:$F$221" r="T238" sId="1"/>
    <undo index="0" exp="area" dr="T$8:T$221" r="T238" sId="1"/>
    <undo index="65535" exp="area" dr="$F$8:$F$221" r="S238" sId="1"/>
    <undo index="0" exp="area" dr="S$8:S$221" r="S238" sId="1"/>
    <undo index="0" exp="area" dr="F$8:F$221" r="D238" sId="1"/>
    <undo index="65535" exp="area" dr="$F$8:$F$221" r="AK237" sId="1"/>
    <undo index="0" exp="area" dr="AK$8:AK$221" r="AK237" sId="1"/>
    <undo index="65535" exp="area" dr="$F$8:$F$221" r="AJ237" sId="1"/>
    <undo index="0" exp="area" dr="AJ$8:AJ$221" r="AJ237" sId="1"/>
    <undo index="65535" exp="area" dr="$F$8:$F$221" r="AG237" sId="1"/>
    <undo index="0" exp="area" dr="AG$8:AG$221" r="AG237" sId="1"/>
    <undo index="65535" exp="area" dr="$F$8:$F$221" r="AF237" sId="1"/>
    <undo index="0" exp="area" dr="AF$8:AF$221" r="AF237" sId="1"/>
    <undo index="65535" exp="area" dr="$F$8:$F$221" r="AE237" sId="1"/>
    <undo index="0" exp="area" dr="AE$8:AE$221" r="AE237" sId="1"/>
    <undo index="65535" exp="area" dr="$F$8:$F$221" r="AD237" sId="1"/>
    <undo index="0" exp="area" dr="AD$8:AD$221" r="AD237" sId="1"/>
    <undo index="65535" exp="area" dr="$F$8:$F$221" r="AC237" sId="1"/>
    <undo index="0" exp="area" dr="AC$8:AC$221" r="AC237" sId="1"/>
    <undo index="65535" exp="area" dr="$F$8:$F$221" r="AB237" sId="1"/>
    <undo index="0" exp="area" dr="AB$8:AB$221" r="AB237" sId="1"/>
    <undo index="65535" exp="area" dr="$F$8:$F$221" r="AA237" sId="1"/>
    <undo index="0" exp="area" dr="AA$8:AA$221" r="AA237" sId="1"/>
    <undo index="65535" exp="area" dr="$F$8:$F$221" r="Z237" sId="1"/>
    <undo index="0" exp="area" dr="Z$8:Z$221" r="Z237" sId="1"/>
    <undo index="65535" exp="area" dr="$F$8:$F$221" r="Y237" sId="1"/>
    <undo index="0" exp="area" dr="Y$8:Y$221" r="Y237" sId="1"/>
    <undo index="65535" exp="area" dr="$F$8:$F$221" r="X237" sId="1"/>
    <undo index="0" exp="area" dr="X$8:X$221" r="X237" sId="1"/>
    <undo index="65535" exp="area" dr="$F$8:$F$221" r="W237" sId="1"/>
    <undo index="0" exp="area" dr="W$8:W$221" r="W237" sId="1"/>
    <undo index="65535" exp="area" dr="$F$8:$F$221" r="V237" sId="1"/>
    <undo index="0" exp="area" dr="V$8:V$221" r="V237" sId="1"/>
    <undo index="65535" exp="area" dr="$F$8:$F$221" r="U237" sId="1"/>
    <undo index="0" exp="area" dr="U$8:U$221" r="U237" sId="1"/>
    <undo index="65535" exp="area" dr="$F$8:$F$221" r="T237" sId="1"/>
    <undo index="0" exp="area" dr="T$8:T$221" r="T237" sId="1"/>
    <undo index="65535" exp="area" dr="$F$8:$F$221" r="S237" sId="1"/>
    <undo index="0" exp="area" dr="S$8:S$221" r="S237" sId="1"/>
    <undo index="0" exp="area" dr="F$8:F$221" r="D237" sId="1"/>
    <undo index="65535" exp="area" dr="$F$8:$F$221" r="AK236" sId="1"/>
    <undo index="0" exp="area" dr="AK$8:AK$221" r="AK236" sId="1"/>
    <undo index="65535" exp="area" dr="$F$8:$F$221" r="AJ236" sId="1"/>
    <undo index="0" exp="area" dr="AJ$8:AJ$221" r="AJ236" sId="1"/>
    <undo index="65535" exp="area" dr="$F$8:$F$221" r="AG236" sId="1"/>
    <undo index="0" exp="area" dr="AG$8:AG$221" r="AG236" sId="1"/>
    <undo index="65535" exp="area" dr="$F$8:$F$221" r="AF236" sId="1"/>
    <undo index="0" exp="area" dr="AF$8:AF$221" r="AF236" sId="1"/>
    <undo index="65535" exp="area" dr="$F$8:$F$221" r="AE236" sId="1"/>
    <undo index="0" exp="area" dr="AE$8:AE$221" r="AE236" sId="1"/>
    <undo index="65535" exp="area" dr="$F$8:$F$221" r="AD236" sId="1"/>
    <undo index="0" exp="area" dr="AD$8:AD$221" r="AD236" sId="1"/>
    <undo index="65535" exp="area" dr="$F$8:$F$221" r="AC236" sId="1"/>
    <undo index="0" exp="area" dr="AC$8:AC$221" r="AC236" sId="1"/>
    <undo index="65535" exp="area" dr="$F$8:$F$221" r="AB236" sId="1"/>
    <undo index="0" exp="area" dr="AB$8:AB$221" r="AB236" sId="1"/>
    <undo index="65535" exp="area" dr="$F$8:$F$221" r="AA236" sId="1"/>
    <undo index="0" exp="area" dr="AA$8:AA$221" r="AA236" sId="1"/>
    <undo index="65535" exp="area" dr="$F$8:$F$221" r="Z236" sId="1"/>
    <undo index="0" exp="area" dr="Z$8:Z$221" r="Z236" sId="1"/>
    <undo index="65535" exp="area" dr="$F$8:$F$221" r="Y236" sId="1"/>
    <undo index="0" exp="area" dr="Y$8:Y$221" r="Y236" sId="1"/>
    <undo index="65535" exp="area" dr="$F$8:$F$221" r="X236" sId="1"/>
    <undo index="0" exp="area" dr="X$8:X$221" r="X236" sId="1"/>
    <undo index="65535" exp="area" dr="$F$8:$F$221" r="W236" sId="1"/>
    <undo index="0" exp="area" dr="W$8:W$221" r="W236" sId="1"/>
    <undo index="65535" exp="area" dr="$F$8:$F$221" r="V236" sId="1"/>
    <undo index="0" exp="area" dr="V$8:V$221" r="V236" sId="1"/>
    <undo index="65535" exp="area" dr="$F$8:$F$221" r="U236" sId="1"/>
    <undo index="0" exp="area" dr="U$8:U$221" r="U236" sId="1"/>
    <undo index="65535" exp="area" dr="$F$8:$F$221" r="T236" sId="1"/>
    <undo index="0" exp="area" dr="T$8:T$221" r="T236" sId="1"/>
    <undo index="65535" exp="area" dr="$F$8:$F$221" r="S236" sId="1"/>
    <undo index="0" exp="area" dr="S$8:S$221" r="S236" sId="1"/>
    <undo index="0" exp="area" dr="F$8:F$221" r="D236" sId="1"/>
    <undo index="65535" exp="area" dr="$F$8:$F$221" r="AK235" sId="1"/>
    <undo index="0" exp="area" dr="AK$8:AK$221" r="AK235" sId="1"/>
    <undo index="65535" exp="area" dr="$F$8:$F$221" r="AJ235" sId="1"/>
    <undo index="0" exp="area" dr="AJ$8:AJ$221" r="AJ235" sId="1"/>
    <undo index="65535" exp="area" dr="$F$8:$F$221" r="AG235" sId="1"/>
    <undo index="0" exp="area" dr="AG$8:AG$221" r="AG235" sId="1"/>
    <undo index="65535" exp="area" dr="$F$8:$F$221" r="AF235" sId="1"/>
    <undo index="0" exp="area" dr="AF$8:AF$221" r="AF235" sId="1"/>
    <undo index="65535" exp="area" dr="$F$8:$F$221" r="AE235" sId="1"/>
    <undo index="0" exp="area" dr="AE$8:AE$221" r="AE235" sId="1"/>
    <undo index="65535" exp="area" dr="$F$8:$F$221" r="AD235" sId="1"/>
    <undo index="0" exp="area" dr="AD$8:AD$221" r="AD235" sId="1"/>
    <undo index="65535" exp="area" dr="$F$8:$F$221" r="AC235" sId="1"/>
    <undo index="0" exp="area" dr="AC$8:AC$221" r="AC235" sId="1"/>
    <undo index="65535" exp="area" dr="$F$8:$F$221" r="AB235" sId="1"/>
    <undo index="0" exp="area" dr="AB$8:AB$221" r="AB235" sId="1"/>
    <undo index="65535" exp="area" dr="$F$8:$F$221" r="AA235" sId="1"/>
    <undo index="0" exp="area" dr="AA$8:AA$221" r="AA235" sId="1"/>
    <undo index="65535" exp="area" dr="$F$8:$F$221" r="Z235" sId="1"/>
    <undo index="0" exp="area" dr="Z$8:Z$221" r="Z235" sId="1"/>
    <undo index="65535" exp="area" dr="$F$8:$F$221" r="Y235" sId="1"/>
    <undo index="0" exp="area" dr="Y$8:Y$221" r="Y235" sId="1"/>
    <undo index="65535" exp="area" dr="$F$8:$F$221" r="X235" sId="1"/>
    <undo index="0" exp="area" dr="X$8:X$221" r="X235" sId="1"/>
    <undo index="65535" exp="area" dr="$F$8:$F$221" r="W235" sId="1"/>
    <undo index="0" exp="area" dr="W$8:W$221" r="W235" sId="1"/>
    <undo index="65535" exp="area" dr="$F$8:$F$221" r="V235" sId="1"/>
    <undo index="0" exp="area" dr="V$8:V$221" r="V235" sId="1"/>
    <undo index="65535" exp="area" dr="$F$8:$F$221" r="U235" sId="1"/>
    <undo index="0" exp="area" dr="U$8:U$221" r="U235" sId="1"/>
    <undo index="65535" exp="area" dr="$F$8:$F$221" r="T235" sId="1"/>
    <undo index="0" exp="area" dr="T$8:T$221" r="T235" sId="1"/>
    <undo index="65535" exp="area" dr="$F$8:$F$221" r="S235" sId="1"/>
    <undo index="0" exp="area" dr="S$8:S$221" r="S235" sId="1"/>
    <undo index="0" exp="area" dr="F$8:F$221" r="D235" sId="1"/>
    <undo index="65535" exp="area" dr="$F$8:$F$221" r="AK234" sId="1"/>
    <undo index="0" exp="area" dr="AK$8:AK$221" r="AK234" sId="1"/>
    <undo index="65535" exp="area" dr="$F$8:$F$221" r="AJ234" sId="1"/>
    <undo index="0" exp="area" dr="AJ$8:AJ$221" r="AJ234" sId="1"/>
    <undo index="65535" exp="area" dr="$F$8:$F$221" r="AG234" sId="1"/>
    <undo index="0" exp="area" dr="AG$8:AG$221" r="AG234" sId="1"/>
    <undo index="65535" exp="area" dr="$F$8:$F$221" r="AF234" sId="1"/>
    <undo index="0" exp="area" dr="AF$8:AF$221" r="AF234" sId="1"/>
    <undo index="65535" exp="area" dr="$F$8:$F$221" r="AE234" sId="1"/>
    <undo index="0" exp="area" dr="AE$8:AE$221" r="AE234" sId="1"/>
    <undo index="65535" exp="area" dr="$F$8:$F$221" r="AD234" sId="1"/>
    <undo index="0" exp="area" dr="AD$8:AD$221" r="AD234" sId="1"/>
    <undo index="65535" exp="area" dr="$F$8:$F$221" r="AC234" sId="1"/>
    <undo index="0" exp="area" dr="AC$8:AC$221" r="AC234" sId="1"/>
    <undo index="65535" exp="area" dr="$F$8:$F$221" r="AB234" sId="1"/>
    <undo index="0" exp="area" dr="AB$8:AB$221" r="AB234" sId="1"/>
    <undo index="65535" exp="area" dr="$F$8:$F$221" r="AA234" sId="1"/>
    <undo index="0" exp="area" dr="AA$8:AA$221" r="AA234" sId="1"/>
    <undo index="65535" exp="area" dr="$F$8:$F$221" r="Z234" sId="1"/>
    <undo index="0" exp="area" dr="Z$8:Z$221" r="Z234" sId="1"/>
    <undo index="65535" exp="area" dr="$F$8:$F$221" r="Y234" sId="1"/>
    <undo index="0" exp="area" dr="Y$8:Y$221" r="Y234" sId="1"/>
    <undo index="65535" exp="area" dr="$F$8:$F$221" r="X234" sId="1"/>
    <undo index="0" exp="area" dr="X$8:X$221" r="X234" sId="1"/>
    <undo index="65535" exp="area" dr="$F$8:$F$221" r="W234" sId="1"/>
    <undo index="0" exp="area" dr="W$8:W$221" r="W234" sId="1"/>
    <undo index="65535" exp="area" dr="$F$8:$F$221" r="V234" sId="1"/>
    <undo index="0" exp="area" dr="V$8:V$221" r="V234" sId="1"/>
    <undo index="65535" exp="area" dr="$F$8:$F$221" r="U234" sId="1"/>
    <undo index="0" exp="area" dr="U$8:U$221" r="U234" sId="1"/>
    <undo index="65535" exp="area" dr="$F$8:$F$221" r="T234" sId="1"/>
    <undo index="0" exp="area" dr="T$8:T$221" r="T234" sId="1"/>
    <undo index="65535" exp="area" dr="$F$8:$F$221" r="S234" sId="1"/>
    <undo index="0" exp="area" dr="S$8:S$221" r="S234" sId="1"/>
    <undo index="0" exp="area" dr="F$8:F$221" r="D234" sId="1"/>
    <undo index="65535" exp="area" dr="$F$8:$F$221" r="AK233" sId="1"/>
    <undo index="0" exp="area" dr="AK$8:AK$221" r="AK233" sId="1"/>
    <undo index="65535" exp="area" dr="$F$8:$F$221" r="AJ233" sId="1"/>
    <undo index="0" exp="area" dr="AJ$8:AJ$221" r="AJ233" sId="1"/>
    <undo index="65535" exp="area" dr="$F$8:$F$221" r="AG233" sId="1"/>
    <undo index="0" exp="area" dr="AG$8:AG$221" r="AG233" sId="1"/>
    <undo index="65535" exp="area" dr="$F$8:$F$221" r="AF233" sId="1"/>
    <undo index="0" exp="area" dr="AF$8:AF$221" r="AF233" sId="1"/>
    <undo index="65535" exp="area" dr="$F$8:$F$221" r="AE233" sId="1"/>
    <undo index="0" exp="area" dr="AE$8:AE$221" r="AE233" sId="1"/>
    <undo index="65535" exp="area" dr="$F$8:$F$221" r="AD233" sId="1"/>
    <undo index="0" exp="area" dr="AD$8:AD$221" r="AD233" sId="1"/>
    <undo index="65535" exp="area" dr="$F$8:$F$221" r="AC233" sId="1"/>
    <undo index="0" exp="area" dr="AC$8:AC$221" r="AC233" sId="1"/>
    <undo index="65535" exp="area" dr="$F$8:$F$221" r="AB233" sId="1"/>
    <undo index="0" exp="area" dr="AB$8:AB$221" r="AB233" sId="1"/>
    <undo index="65535" exp="area" dr="$F$8:$F$221" r="AA233" sId="1"/>
    <undo index="0" exp="area" dr="AA$8:AA$221" r="AA233" sId="1"/>
    <undo index="65535" exp="area" dr="$F$8:$F$221" r="Z233" sId="1"/>
    <undo index="0" exp="area" dr="Z$8:Z$221" r="Z233" sId="1"/>
    <undo index="65535" exp="area" dr="$F$8:$F$221" r="Y233" sId="1"/>
    <undo index="0" exp="area" dr="Y$8:Y$221" r="Y233" sId="1"/>
    <undo index="65535" exp="area" dr="$F$8:$F$221" r="X233" sId="1"/>
    <undo index="0" exp="area" dr="X$8:X$221" r="X233" sId="1"/>
    <undo index="65535" exp="area" dr="$F$8:$F$221" r="W233" sId="1"/>
    <undo index="0" exp="area" dr="W$8:W$221" r="W233" sId="1"/>
    <undo index="65535" exp="area" dr="$F$8:$F$221" r="V233" sId="1"/>
    <undo index="0" exp="area" dr="V$8:V$221" r="V233" sId="1"/>
    <undo index="65535" exp="area" dr="$F$8:$F$221" r="U233" sId="1"/>
    <undo index="0" exp="area" dr="U$8:U$221" r="U233" sId="1"/>
    <undo index="65535" exp="area" dr="$F$8:$F$221" r="T233" sId="1"/>
    <undo index="0" exp="area" dr="T$8:T$221" r="T233" sId="1"/>
    <undo index="65535" exp="area" dr="$F$8:$F$221" r="S233" sId="1"/>
    <undo index="0" exp="area" dr="S$8:S$221" r="S233" sId="1"/>
    <undo index="0" exp="area" dr="F$8:F$221" r="D233" sId="1"/>
    <undo index="65535" exp="area" dr="$F$8:$F$221" r="AK232" sId="1"/>
    <undo index="0" exp="area" dr="AK$8:AK$221" r="AK232" sId="1"/>
    <undo index="65535" exp="area" dr="$F$8:$F$221" r="AJ232" sId="1"/>
    <undo index="0" exp="area" dr="AJ$8:AJ$221" r="AJ232" sId="1"/>
    <undo index="65535" exp="area" dr="$F$8:$F$221" r="AG232" sId="1"/>
    <undo index="0" exp="area" dr="AG$8:AG$221" r="AG232" sId="1"/>
    <undo index="65535" exp="area" dr="$F$8:$F$221" r="AF232" sId="1"/>
    <undo index="0" exp="area" dr="AF$8:AF$221" r="AF232" sId="1"/>
    <undo index="65535" exp="area" dr="$F$8:$F$221" r="AE232" sId="1"/>
    <undo index="0" exp="area" dr="AE$8:AE$221" r="AE232" sId="1"/>
    <undo index="65535" exp="area" dr="$F$8:$F$221" r="AD232" sId="1"/>
    <undo index="0" exp="area" dr="AD$8:AD$221" r="AD232" sId="1"/>
    <undo index="65535" exp="area" dr="$F$8:$F$221" r="AC232" sId="1"/>
    <undo index="0" exp="area" dr="AC$8:AC$221" r="AC232" sId="1"/>
    <undo index="65535" exp="area" dr="$F$8:$F$221" r="AB232" sId="1"/>
    <undo index="0" exp="area" dr="AB$8:AB$221" r="AB232" sId="1"/>
    <undo index="65535" exp="area" dr="$F$8:$F$221" r="AA232" sId="1"/>
    <undo index="0" exp="area" dr="AA$8:AA$221" r="AA232" sId="1"/>
    <undo index="65535" exp="area" dr="$F$8:$F$221" r="Z232" sId="1"/>
    <undo index="0" exp="area" dr="Z$8:Z$221" r="Z232" sId="1"/>
    <undo index="65535" exp="area" dr="$F$8:$F$221" r="Y232" sId="1"/>
    <undo index="0" exp="area" dr="Y$8:Y$221" r="Y232" sId="1"/>
    <undo index="65535" exp="area" dr="$F$8:$F$221" r="X232" sId="1"/>
    <undo index="0" exp="area" dr="X$8:X$221" r="X232" sId="1"/>
    <undo index="65535" exp="area" dr="$F$8:$F$221" r="W232" sId="1"/>
    <undo index="0" exp="area" dr="W$8:W$221" r="W232" sId="1"/>
    <undo index="65535" exp="area" dr="$F$8:$F$221" r="V232" sId="1"/>
    <undo index="0" exp="area" dr="V$8:V$221" r="V232" sId="1"/>
    <undo index="65535" exp="area" dr="$F$8:$F$221" r="U232" sId="1"/>
    <undo index="0" exp="area" dr="U$8:U$221" r="U232" sId="1"/>
    <undo index="65535" exp="area" dr="$F$8:$F$221" r="T232" sId="1"/>
    <undo index="0" exp="area" dr="T$8:T$221" r="T232" sId="1"/>
    <undo index="65535" exp="area" dr="$F$8:$F$221" r="S232" sId="1"/>
    <undo index="0" exp="area" dr="S$8:S$221" r="S232" sId="1"/>
    <undo index="0" exp="area" dr="F$8:F$221" r="D232" sId="1"/>
    <undo index="65535" exp="area" dr="$F$8:$F$221" r="AK231" sId="1"/>
    <undo index="0" exp="area" dr="AK$8:AK$221" r="AK231" sId="1"/>
    <undo index="65535" exp="area" dr="$F$8:$F$221" r="AJ231" sId="1"/>
    <undo index="0" exp="area" dr="AJ$8:AJ$221" r="AJ231" sId="1"/>
    <undo index="65535" exp="area" dr="$F$8:$F$221" r="AG231" sId="1"/>
    <undo index="0" exp="area" dr="AG$8:AG$221" r="AG231" sId="1"/>
    <undo index="65535" exp="area" dr="$F$8:$F$221" r="AF231" sId="1"/>
    <undo index="0" exp="area" dr="AF$8:AF$221" r="AF231" sId="1"/>
    <undo index="65535" exp="area" dr="$F$8:$F$221" r="AE231" sId="1"/>
    <undo index="0" exp="area" dr="AE$8:AE$221" r="AE231" sId="1"/>
    <undo index="65535" exp="area" dr="$F$8:$F$221" r="AD231" sId="1"/>
    <undo index="0" exp="area" dr="AD$8:AD$221" r="AD231" sId="1"/>
    <undo index="65535" exp="area" dr="$F$8:$F$221" r="AC231" sId="1"/>
    <undo index="0" exp="area" dr="AC$8:AC$221" r="AC231" sId="1"/>
    <undo index="65535" exp="area" dr="$F$8:$F$221" r="AB231" sId="1"/>
    <undo index="0" exp="area" dr="AB$8:AB$221" r="AB231" sId="1"/>
    <undo index="65535" exp="area" dr="$F$8:$F$221" r="AA231" sId="1"/>
    <undo index="0" exp="area" dr="AA$8:AA$221" r="AA231" sId="1"/>
    <undo index="65535" exp="area" dr="$F$8:$F$221" r="Z231" sId="1"/>
    <undo index="0" exp="area" dr="Z$8:Z$221" r="Z231" sId="1"/>
    <undo index="65535" exp="area" dr="$F$8:$F$221" r="Y231" sId="1"/>
    <undo index="0" exp="area" dr="Y$8:Y$221" r="Y231" sId="1"/>
    <undo index="65535" exp="area" dr="$F$8:$F$221" r="X231" sId="1"/>
    <undo index="0" exp="area" dr="X$8:X$221" r="X231" sId="1"/>
    <undo index="65535" exp="area" dr="$F$8:$F$221" r="W231" sId="1"/>
    <undo index="0" exp="area" dr="W$8:W$221" r="W231" sId="1"/>
    <undo index="65535" exp="area" dr="$F$8:$F$221" r="V231" sId="1"/>
    <undo index="0" exp="area" dr="V$8:V$221" r="V231" sId="1"/>
    <undo index="65535" exp="area" dr="$F$8:$F$221" r="U231" sId="1"/>
    <undo index="0" exp="area" dr="U$8:U$221" r="U231" sId="1"/>
    <undo index="65535" exp="area" dr="$F$8:$F$221" r="T231" sId="1"/>
    <undo index="0" exp="area" dr="T$8:T$221" r="T231" sId="1"/>
    <undo index="65535" exp="area" dr="$F$8:$F$221" r="S231" sId="1"/>
    <undo index="0" exp="area" dr="S$8:S$221" r="S231" sId="1"/>
    <undo index="0" exp="area" dr="F$8:F$221" r="D231" sId="1"/>
    <undo index="65535" exp="area" dr="$F$8:$F$221" r="AK230" sId="1"/>
    <undo index="0" exp="area" dr="AK$8:AK$221" r="AK230" sId="1"/>
    <undo index="65535" exp="area" dr="$F$8:$F$221" r="AJ230" sId="1"/>
    <undo index="0" exp="area" dr="AJ$8:AJ$221" r="AJ230" sId="1"/>
    <undo index="65535" exp="area" dr="$F$8:$F$221" r="AG230" sId="1"/>
    <undo index="0" exp="area" dr="AG$8:AG$221" r="AG230" sId="1"/>
    <undo index="65535" exp="area" dr="$F$8:$F$221" r="AF230" sId="1"/>
    <undo index="0" exp="area" dr="AF$8:AF$221" r="AF230" sId="1"/>
    <undo index="65535" exp="area" dr="$F$8:$F$221" r="AE230" sId="1"/>
    <undo index="0" exp="area" dr="AE$8:AE$221" r="AE230" sId="1"/>
    <undo index="65535" exp="area" dr="$F$8:$F$221" r="AD230" sId="1"/>
    <undo index="0" exp="area" dr="AD$8:AD$221" r="AD230" sId="1"/>
    <undo index="65535" exp="area" dr="$F$8:$F$221" r="AC230" sId="1"/>
    <undo index="0" exp="area" dr="AC$8:AC$221" r="AC230" sId="1"/>
    <undo index="65535" exp="area" dr="$F$8:$F$221" r="AB230" sId="1"/>
    <undo index="0" exp="area" dr="AB$8:AB$221" r="AB230" sId="1"/>
    <undo index="65535" exp="area" dr="$F$8:$F$221" r="AA230" sId="1"/>
    <undo index="0" exp="area" dr="AA$8:AA$221" r="AA230" sId="1"/>
    <undo index="65535" exp="area" dr="$F$8:$F$221" r="Z230" sId="1"/>
    <undo index="0" exp="area" dr="Z$8:Z$221" r="Z230" sId="1"/>
    <undo index="65535" exp="area" dr="$F$8:$F$221" r="Y230" sId="1"/>
    <undo index="0" exp="area" dr="Y$8:Y$221" r="Y230" sId="1"/>
    <undo index="65535" exp="area" dr="$F$8:$F$221" r="X230" sId="1"/>
    <undo index="0" exp="area" dr="X$8:X$221" r="X230" sId="1"/>
    <undo index="65535" exp="area" dr="$F$8:$F$221" r="W230" sId="1"/>
    <undo index="0" exp="area" dr="W$8:W$221" r="W230" sId="1"/>
    <undo index="65535" exp="area" dr="$F$8:$F$221" r="V230" sId="1"/>
    <undo index="0" exp="area" dr="V$8:V$221" r="V230" sId="1"/>
    <undo index="65535" exp="area" dr="$F$8:$F$221" r="U230" sId="1"/>
    <undo index="0" exp="area" dr="U$8:U$221" r="U230" sId="1"/>
    <undo index="65535" exp="area" dr="$F$8:$F$221" r="T230" sId="1"/>
    <undo index="0" exp="area" dr="T$8:T$221" r="T230" sId="1"/>
    <undo index="65535" exp="area" dr="$F$8:$F$221" r="S230" sId="1"/>
    <undo index="0" exp="area" dr="S$8:S$221" r="S230" sId="1"/>
    <undo index="0" exp="area" dr="F$8:F$221" r="D230" sId="1"/>
    <undo index="65535" exp="area" dr="$F$8:$F$221" r="AK228" sId="1"/>
    <undo index="0" exp="area" dr="AK$8:AK$221" r="AK228" sId="1"/>
    <undo index="65535" exp="area" dr="$F$8:$F$221" r="AJ228" sId="1"/>
    <undo index="0" exp="area" dr="AJ$8:AJ$221" r="AJ228" sId="1"/>
    <undo index="65535" exp="area" dr="$F$8:$F$221" r="AG228" sId="1"/>
    <undo index="0" exp="area" dr="AG$8:AG$221" r="AG228" sId="1"/>
    <undo index="65535" exp="area" dr="$F$8:$F$221" r="AF228" sId="1"/>
    <undo index="0" exp="area" dr="AF$8:AF$221" r="AF228" sId="1"/>
    <undo index="65535" exp="area" dr="$F$8:$F$221" r="AE228" sId="1"/>
    <undo index="0" exp="area" dr="AE$8:AE$221" r="AE228" sId="1"/>
    <undo index="65535" exp="area" dr="$F$8:$F$221" r="AD228" sId="1"/>
    <undo index="0" exp="area" dr="AD$8:AD$221" r="AD228" sId="1"/>
    <undo index="65535" exp="area" dr="$F$8:$F$221" r="AC228" sId="1"/>
    <undo index="0" exp="area" dr="AC$8:AC$221" r="AC228" sId="1"/>
    <undo index="65535" exp="area" dr="$F$8:$F$221" r="AB228" sId="1"/>
    <undo index="0" exp="area" dr="AB$8:AB$221" r="AB228" sId="1"/>
    <undo index="65535" exp="area" dr="$F$8:$F$221" r="AA228" sId="1"/>
    <undo index="0" exp="area" dr="AA$8:AA$221" r="AA228" sId="1"/>
    <undo index="65535" exp="area" dr="$F$8:$F$221" r="Z228" sId="1"/>
    <undo index="0" exp="area" dr="Z$8:Z$221" r="Z228" sId="1"/>
    <undo index="65535" exp="area" dr="$F$8:$F$221" r="Y228" sId="1"/>
    <undo index="0" exp="area" dr="Y$8:Y$221" r="Y228" sId="1"/>
    <undo index="65535" exp="area" dr="$F$8:$F$221" r="X228" sId="1"/>
    <undo index="0" exp="area" dr="X$8:X$221" r="X228" sId="1"/>
    <undo index="65535" exp="area" dr="$F$8:$F$221" r="W228" sId="1"/>
    <undo index="0" exp="area" dr="W$8:W$221" r="W228" sId="1"/>
    <undo index="65535" exp="area" dr="$F$8:$F$221" r="V228" sId="1"/>
    <undo index="0" exp="area" dr="V$8:V$221" r="V228" sId="1"/>
    <undo index="65535" exp="area" dr="$F$8:$F$221" r="U228" sId="1"/>
    <undo index="0" exp="area" dr="U$8:U$221" r="U228" sId="1"/>
    <undo index="65535" exp="area" dr="$F$8:$F$221" r="T228" sId="1"/>
    <undo index="0" exp="area" dr="T$8:T$221" r="T228" sId="1"/>
    <undo index="65535" exp="area" dr="$F$8:$F$221" r="S228" sId="1"/>
    <undo index="0" exp="area" dr="S$8:S$221" r="S228" sId="1"/>
    <undo index="0" exp="area" dr="F$8:F$221" r="D228" sId="1"/>
    <undo index="65535" exp="area" dr="$F$8:$F$221" r="AK227" sId="1"/>
    <undo index="0" exp="area" dr="AK$8:AK$221" r="AK227" sId="1"/>
    <undo index="65535" exp="area" dr="$F$8:$F$221" r="AJ227" sId="1"/>
    <undo index="0" exp="area" dr="AJ$8:AJ$221" r="AJ227" sId="1"/>
    <undo index="65535" exp="area" dr="$F$8:$F$221" r="AG227" sId="1"/>
    <undo index="0" exp="area" dr="AG$8:AG$221" r="AG227" sId="1"/>
    <undo index="65535" exp="area" dr="$F$8:$F$221" r="AF227" sId="1"/>
    <undo index="0" exp="area" dr="AF$8:AF$221" r="AF227" sId="1"/>
    <undo index="65535" exp="area" dr="$F$8:$F$221" r="AE227" sId="1"/>
    <undo index="0" exp="area" dr="AE$8:AE$221" r="AE227" sId="1"/>
    <undo index="65535" exp="area" dr="$F$8:$F$221" r="AD227" sId="1"/>
    <undo index="0" exp="area" dr="AD$8:AD$221" r="AD227" sId="1"/>
    <undo index="65535" exp="area" dr="$F$8:$F$221" r="AC227" sId="1"/>
    <undo index="0" exp="area" dr="AC$8:AC$221" r="AC227" sId="1"/>
    <undo index="65535" exp="area" dr="$F$8:$F$221" r="AB227" sId="1"/>
    <undo index="0" exp="area" dr="AB$8:AB$221" r="AB227" sId="1"/>
    <undo index="65535" exp="area" dr="$F$8:$F$221" r="AA227" sId="1"/>
    <undo index="0" exp="area" dr="AA$8:AA$221" r="AA227" sId="1"/>
    <undo index="65535" exp="area" dr="$F$8:$F$221" r="Z227" sId="1"/>
    <undo index="0" exp="area" dr="Z$8:Z$221" r="Z227" sId="1"/>
    <undo index="65535" exp="area" dr="$F$8:$F$221" r="Y227" sId="1"/>
    <undo index="0" exp="area" dr="Y$8:Y$221" r="Y227" sId="1"/>
    <undo index="65535" exp="area" dr="$F$8:$F$221" r="X227" sId="1"/>
    <undo index="0" exp="area" dr="X$8:X$221" r="X227" sId="1"/>
    <undo index="65535" exp="area" dr="$F$8:$F$221" r="W227" sId="1"/>
    <undo index="0" exp="area" dr="W$8:W$221" r="W227" sId="1"/>
    <undo index="65535" exp="area" dr="$F$8:$F$221" r="V227" sId="1"/>
    <undo index="0" exp="area" dr="V$8:V$221" r="V227" sId="1"/>
    <undo index="65535" exp="area" dr="$F$8:$F$221" r="U227" sId="1"/>
    <undo index="0" exp="area" dr="U$8:U$221" r="U227" sId="1"/>
    <undo index="65535" exp="area" dr="$F$8:$F$221" r="T227" sId="1"/>
    <undo index="0" exp="area" dr="T$8:T$221" r="T227" sId="1"/>
    <undo index="65535" exp="area" dr="$F$8:$F$221" r="S227" sId="1"/>
    <undo index="0" exp="area" dr="S$8:S$221" r="S227" sId="1"/>
    <undo index="0" exp="area" dr="F$8:F$221" r="D227" sId="1"/>
    <undo index="65535" exp="area" dr="$F$8:$F$221" r="AK226" sId="1"/>
    <undo index="0" exp="area" dr="AK$8:AK$221" r="AK226" sId="1"/>
    <undo index="65535" exp="area" dr="$F$8:$F$221" r="AJ226" sId="1"/>
    <undo index="0" exp="area" dr="AJ$8:AJ$221" r="AJ226" sId="1"/>
    <undo index="65535" exp="area" dr="$F$8:$F$221" r="AG226" sId="1"/>
    <undo index="0" exp="area" dr="AG$8:AG$221" r="AG226" sId="1"/>
    <undo index="65535" exp="area" dr="$F$8:$F$221" r="AF226" sId="1"/>
    <undo index="0" exp="area" dr="AF$8:AF$221" r="AF226" sId="1"/>
    <undo index="65535" exp="area" dr="$F$8:$F$221" r="AE226" sId="1"/>
    <undo index="0" exp="area" dr="AE$8:AE$221" r="AE226" sId="1"/>
    <undo index="65535" exp="area" dr="$F$8:$F$221" r="AD226" sId="1"/>
    <undo index="0" exp="area" dr="AD$8:AD$221" r="AD226" sId="1"/>
    <undo index="65535" exp="area" dr="$F$8:$F$221" r="AC226" sId="1"/>
    <undo index="0" exp="area" dr="AC$8:AC$221" r="AC226" sId="1"/>
    <undo index="65535" exp="area" dr="$F$8:$F$221" r="AB226" sId="1"/>
    <undo index="0" exp="area" dr="AB$8:AB$221" r="AB226" sId="1"/>
    <undo index="65535" exp="area" dr="$F$8:$F$221" r="AA226" sId="1"/>
    <undo index="0" exp="area" dr="AA$8:AA$221" r="AA226" sId="1"/>
    <undo index="65535" exp="area" dr="$F$8:$F$221" r="Z226" sId="1"/>
    <undo index="0" exp="area" dr="Z$8:Z$221" r="Z226" sId="1"/>
    <undo index="65535" exp="area" dr="$F$8:$F$221" r="Y226" sId="1"/>
    <undo index="0" exp="area" dr="Y$8:Y$221" r="Y226" sId="1"/>
    <undo index="65535" exp="area" dr="$F$8:$F$221" r="X226" sId="1"/>
    <undo index="0" exp="area" dr="X$8:X$221" r="X226" sId="1"/>
    <undo index="65535" exp="area" dr="$F$8:$F$221" r="W226" sId="1"/>
    <undo index="0" exp="area" dr="W$8:W$221" r="W226" sId="1"/>
    <undo index="65535" exp="area" dr="$F$8:$F$221" r="V226" sId="1"/>
    <undo index="0" exp="area" dr="V$8:V$221" r="V226" sId="1"/>
    <undo index="65535" exp="area" dr="$F$8:$F$221" r="U226" sId="1"/>
    <undo index="0" exp="area" dr="U$8:U$221" r="U226" sId="1"/>
    <undo index="65535" exp="area" dr="$F$8:$F$221" r="T226" sId="1"/>
    <undo index="0" exp="area" dr="T$8:T$221" r="T226" sId="1"/>
    <undo index="65535" exp="area" dr="$F$8:$F$221" r="S226" sId="1"/>
    <undo index="0" exp="area" dr="S$8:S$221" r="S226" sId="1"/>
    <undo index="0" exp="area" dr="F$8:F$221" r="D226" sId="1"/>
    <undo index="65535" exp="area" dr="$F$8:$F$221" r="AK225" sId="1"/>
    <undo index="0" exp="area" dr="AK$8:AK$221" r="AK225" sId="1"/>
    <undo index="65535" exp="area" dr="$F$8:$F$221" r="AJ225" sId="1"/>
    <undo index="0" exp="area" dr="AJ$8:AJ$221" r="AJ225" sId="1"/>
    <undo index="65535" exp="area" dr="$F$8:$F$221" r="AG225" sId="1"/>
    <undo index="0" exp="area" dr="AG$8:AG$221" r="AG225" sId="1"/>
    <undo index="65535" exp="area" dr="$F$8:$F$221" r="AF225" sId="1"/>
    <undo index="0" exp="area" dr="AF$8:AF$221" r="AF225" sId="1"/>
    <undo index="65535" exp="area" dr="$F$8:$F$221" r="AE225" sId="1"/>
    <undo index="0" exp="area" dr="AE$8:AE$221" r="AE225" sId="1"/>
    <undo index="65535" exp="area" dr="$F$8:$F$221" r="AD225" sId="1"/>
    <undo index="0" exp="area" dr="AD$8:AD$221" r="AD225" sId="1"/>
    <undo index="65535" exp="area" dr="$F$8:$F$221" r="AC225" sId="1"/>
    <undo index="0" exp="area" dr="AC$8:AC$221" r="AC225" sId="1"/>
    <undo index="65535" exp="area" dr="$F$8:$F$221" r="AB225" sId="1"/>
    <undo index="0" exp="area" dr="AB$8:AB$221" r="AB225" sId="1"/>
    <undo index="65535" exp="area" dr="$F$8:$F$221" r="AA225" sId="1"/>
    <undo index="0" exp="area" dr="AA$8:AA$221" r="AA225" sId="1"/>
    <undo index="65535" exp="area" dr="$F$8:$F$221" r="Z225" sId="1"/>
    <undo index="0" exp="area" dr="Z$8:Z$221" r="Z225" sId="1"/>
    <undo index="65535" exp="area" dr="$F$8:$F$221" r="Y225" sId="1"/>
    <undo index="0" exp="area" dr="Y$8:Y$221" r="Y225" sId="1"/>
    <undo index="65535" exp="area" dr="$F$8:$F$221" r="X225" sId="1"/>
    <undo index="0" exp="area" dr="X$8:X$221" r="X225" sId="1"/>
    <undo index="65535" exp="area" dr="$F$8:$F$221" r="W225" sId="1"/>
    <undo index="0" exp="area" dr="W$8:W$221" r="W225" sId="1"/>
    <undo index="65535" exp="area" dr="$F$8:$F$221" r="V225" sId="1"/>
    <undo index="0" exp="area" dr="V$8:V$221" r="V225" sId="1"/>
    <undo index="65535" exp="area" dr="$F$8:$F$221" r="U225" sId="1"/>
    <undo index="0" exp="area" dr="U$8:U$221" r="U225" sId="1"/>
    <undo index="65535" exp="area" dr="$F$8:$F$221" r="T225" sId="1"/>
    <undo index="0" exp="area" dr="T$8:T$221" r="T225" sId="1"/>
    <undo index="65535" exp="area" dr="$F$8:$F$221" r="S225" sId="1"/>
    <undo index="0" exp="area" dr="S$8:S$221" r="S225" sId="1"/>
    <undo index="0" exp="area" dr="F$81:F$221" r="D225" sId="1"/>
    <undo index="65535" exp="area" dr="$F$8:$F$221" r="AK224" sId="1"/>
    <undo index="0" exp="area" dr="AK$8:AK$221" r="AK224" sId="1"/>
    <undo index="65535" exp="area" dr="$F$8:$F$221" r="AJ224" sId="1"/>
    <undo index="0" exp="area" dr="AJ$8:AJ$221" r="AJ224" sId="1"/>
    <undo index="65535" exp="area" dr="$F$8:$F$221" r="AG224" sId="1"/>
    <undo index="0" exp="area" dr="AG$8:AG$221" r="AG224" sId="1"/>
    <undo index="65535" exp="area" dr="$F$8:$F$221" r="AF224" sId="1"/>
    <undo index="0" exp="area" dr="AF$8:AF$221" r="AF224" sId="1"/>
    <undo index="65535" exp="area" dr="$F$8:$F$221" r="AE224" sId="1"/>
    <undo index="0" exp="area" dr="AE$8:AE$221" r="AE224" sId="1"/>
    <undo index="65535" exp="area" dr="$F$8:$F$221" r="AD224" sId="1"/>
    <undo index="0" exp="area" dr="AD$8:AD$221" r="AD224" sId="1"/>
    <undo index="65535" exp="area" dr="$F$8:$F$221" r="AC224" sId="1"/>
    <undo index="0" exp="area" dr="AC$8:AC$221" r="AC224" sId="1"/>
    <undo index="65535" exp="area" dr="$F$8:$F$221" r="AB224" sId="1"/>
    <undo index="0" exp="area" dr="AB$8:AB$221" r="AB224" sId="1"/>
    <undo index="65535" exp="area" dr="$F$8:$F$221" r="AA224" sId="1"/>
    <undo index="0" exp="area" dr="AA$8:AA$221" r="AA224" sId="1"/>
    <undo index="65535" exp="area" dr="$F$8:$F$221" r="Z224" sId="1"/>
    <undo index="0" exp="area" dr="Z$8:Z$221" r="Z224" sId="1"/>
    <undo index="65535" exp="area" dr="$F$8:$F$221" r="Y224" sId="1"/>
    <undo index="0" exp="area" dr="Y$8:Y$221" r="Y224" sId="1"/>
    <undo index="65535" exp="area" dr="$F$8:$F$221" r="X224" sId="1"/>
    <undo index="0" exp="area" dr="X$8:X$221" r="X224" sId="1"/>
    <undo index="65535" exp="area" dr="$F$8:$F$221" r="W224" sId="1"/>
    <undo index="0" exp="area" dr="W$8:W$221" r="W224" sId="1"/>
    <undo index="65535" exp="area" dr="$F$8:$F$221" r="V224" sId="1"/>
    <undo index="0" exp="area" dr="V$8:V$221" r="V224" sId="1"/>
    <undo index="65535" exp="area" dr="$F$8:$F$221" r="U224" sId="1"/>
    <undo index="0" exp="area" dr="U$8:U$221" r="U224" sId="1"/>
    <undo index="65535" exp="area" dr="$F$8:$F$221" r="T224" sId="1"/>
    <undo index="0" exp="area" dr="T$8:T$221" r="T224" sId="1"/>
    <undo index="65535" exp="area" dr="$F$8:$F$221" r="S224" sId="1"/>
    <undo index="0" exp="area" dr="S$8:S$221" r="S224" sId="1"/>
    <undo index="0" exp="area" dr="F$8:F$221" r="D224" sId="1"/>
    <undo index="65535" exp="area" dr="$F$8:$F$221" r="AK223" sId="1"/>
    <undo index="0" exp="area" dr="AK$8:AK$221" r="AK223" sId="1"/>
    <undo index="65535" exp="area" dr="$F$8:$F$221" r="AJ223" sId="1"/>
    <undo index="0" exp="area" dr="AJ$8:AJ$221" r="AJ223" sId="1"/>
    <undo index="65535" exp="area" dr="$F$8:$F$221" r="AG223" sId="1"/>
    <undo index="0" exp="area" dr="AG$8:AG$221" r="AG223" sId="1"/>
    <undo index="65535" exp="area" dr="$F$8:$F$221" r="AF223" sId="1"/>
    <undo index="0" exp="area" dr="AF$8:AF$221" r="AF223" sId="1"/>
    <undo index="65535" exp="area" dr="$F$8:$F$221" r="AE223" sId="1"/>
    <undo index="0" exp="area" dr="AE$8:AE$221" r="AE223" sId="1"/>
    <undo index="65535" exp="area" dr="$F$8:$F$221" r="AD223" sId="1"/>
    <undo index="0" exp="area" dr="AD$8:AD$221" r="AD223" sId="1"/>
    <undo index="65535" exp="area" dr="$F$8:$F$221" r="AC223" sId="1"/>
    <undo index="0" exp="area" dr="AC$8:AC$221" r="AC223" sId="1"/>
    <undo index="65535" exp="area" dr="$F$8:$F$221" r="AB223" sId="1"/>
    <undo index="0" exp="area" dr="AB$8:AB$221" r="AB223" sId="1"/>
    <undo index="65535" exp="area" dr="$F$8:$F$221" r="AA223" sId="1"/>
    <undo index="0" exp="area" dr="AA$8:AA$221" r="AA223" sId="1"/>
    <undo index="65535" exp="area" dr="$F$8:$F$221" r="Z223" sId="1"/>
    <undo index="0" exp="area" dr="Z$8:Z$221" r="Z223" sId="1"/>
    <undo index="65535" exp="area" dr="$F$8:$F$221" r="Y223" sId="1"/>
    <undo index="0" exp="area" dr="Y$8:Y$221" r="Y223" sId="1"/>
    <undo index="65535" exp="area" dr="$F$8:$F$221" r="X223" sId="1"/>
    <undo index="0" exp="area" dr="X$8:X$221" r="X223" sId="1"/>
    <undo index="65535" exp="area" dr="$F$8:$F$221" r="W223" sId="1"/>
    <undo index="0" exp="area" dr="W$8:W$221" r="W223" sId="1"/>
    <undo index="65535" exp="area" dr="$F$8:$F$221" r="V223" sId="1"/>
    <undo index="0" exp="area" dr="V$8:V$221" r="V223" sId="1"/>
    <undo index="65535" exp="area" dr="$F$8:$F$221" r="U223" sId="1"/>
    <undo index="0" exp="area" dr="U$8:U$221" r="U223" sId="1"/>
    <undo index="65535" exp="area" dr="$F$8:$F$221" r="T223" sId="1"/>
    <undo index="0" exp="area" dr="T$8:T$221" r="T223" sId="1"/>
    <undo index="65535" exp="area" dr="$F$8:$F$221" r="S223" sId="1"/>
    <undo index="0" exp="area" dr="S$8:S$221" r="S223" sId="1"/>
    <undo index="0" exp="area" dr="F$8:F$221" r="D223" sId="1"/>
    <undo index="65535" exp="area" dr="$F$8:$F$221" r="AK222" sId="1"/>
    <undo index="0" exp="area" dr="AK$8:AK$221" r="AK222" sId="1"/>
    <undo index="65535" exp="area" dr="$F$8:$F$221" r="AJ222" sId="1"/>
    <undo index="0" exp="area" dr="AJ$8:AJ$221" r="AJ222" sId="1"/>
    <undo index="65535" exp="area" dr="$F$8:$F$221" r="AG222" sId="1"/>
    <undo index="0" exp="area" dr="AG$8:AG$221" r="AG222" sId="1"/>
    <undo index="65535" exp="area" dr="$F$8:$F$221" r="AF222" sId="1"/>
    <undo index="0" exp="area" dr="AF$8:AF$221" r="AF222" sId="1"/>
    <undo index="65535" exp="area" dr="$F$8:$F$221" r="AE222" sId="1"/>
    <undo index="0" exp="area" dr="AE$8:AE$221" r="AE222" sId="1"/>
    <undo index="65535" exp="area" dr="$F$8:$F$221" r="AD222" sId="1"/>
    <undo index="0" exp="area" dr="AD$8:AD$221" r="AD222" sId="1"/>
    <undo index="65535" exp="area" dr="$F$8:$F$221" r="AC222" sId="1"/>
    <undo index="0" exp="area" dr="AC$8:AC$221" r="AC222" sId="1"/>
    <undo index="65535" exp="area" dr="$F$8:$F$221" r="AB222" sId="1"/>
    <undo index="0" exp="area" dr="AB$8:AB$221" r="AB222" sId="1"/>
    <undo index="65535" exp="area" dr="$F$8:$F$221" r="AA222" sId="1"/>
    <undo index="0" exp="area" dr="AA$8:AA$221" r="AA222" sId="1"/>
    <undo index="65535" exp="area" dr="$F$8:$F$221" r="Z222" sId="1"/>
    <undo index="0" exp="area" dr="Z$8:Z$221" r="Z222" sId="1"/>
    <undo index="65535" exp="area" dr="$F$8:$F$221" r="Y222" sId="1"/>
    <undo index="0" exp="area" dr="Y$8:Y$221" r="Y222" sId="1"/>
    <undo index="65535" exp="area" dr="$F$8:$F$221" r="X222" sId="1"/>
    <undo index="0" exp="area" dr="X$8:X$221" r="X222" sId="1"/>
    <undo index="65535" exp="area" dr="$F$8:$F$221" r="W222" sId="1"/>
    <undo index="0" exp="area" dr="W$8:W$221" r="W222" sId="1"/>
    <undo index="65535" exp="area" dr="$F$8:$F$221" r="V222" sId="1"/>
    <undo index="0" exp="area" dr="V$8:V$221" r="V222" sId="1"/>
    <undo index="65535" exp="area" dr="$F$8:$F$221" r="U222" sId="1"/>
    <undo index="0" exp="area" dr="U$8:U$221" r="U222" sId="1"/>
    <undo index="65535" exp="area" dr="$F$8:$F$221" r="T222" sId="1"/>
    <undo index="0" exp="area" dr="T$8:T$221" r="T222" sId="1"/>
    <undo index="65535" exp="area" dr="$F$8:$F$221" r="S222" sId="1"/>
    <undo index="0" exp="area" dr="S$8:S$221" r="S222" sId="1"/>
    <undo index="0" exp="area" dr="F$8:F$221" r="D222" sId="1"/>
    <undo index="65535" exp="area" ref3D="1" dr="$H$1:$N$1048576" dn="Z_65B035E3_87FA_46C5_996E_864F2C8D0EBC_.wvu.Cols" sId="1"/>
    <rfmt sheetId="1" xfDxf="1" sqref="A221:XFD221" start="0" length="0"/>
    <rfmt sheetId="1" sqref="A221" start="0" length="0">
      <dxf>
        <font>
          <sz val="12"/>
          <color auto="1"/>
          <name val="Calibri"/>
          <family val="2"/>
          <charset val="238"/>
          <scheme val="minor"/>
        </font>
        <alignment horizontal="center" vertical="center" wrapText="1"/>
      </dxf>
    </rfmt>
    <rfmt sheetId="1" sqref="B221" start="0" length="0">
      <dxf>
        <font>
          <sz val="12"/>
          <color auto="1"/>
          <name val="Calibri"/>
          <family val="2"/>
          <charset val="238"/>
          <scheme val="minor"/>
        </font>
        <fill>
          <patternFill patternType="solid">
            <bgColor rgb="FFFFFF00"/>
          </patternFill>
        </fill>
        <alignment horizontal="center" vertical="center" wrapText="1"/>
      </dxf>
    </rfmt>
    <rfmt sheetId="1" sqref="C221" start="0" length="0">
      <dxf>
        <font>
          <b/>
          <sz val="12"/>
          <color theme="1"/>
          <name val="Calibri"/>
          <family val="2"/>
          <charset val="238"/>
          <scheme val="minor"/>
        </font>
        <fill>
          <patternFill patternType="solid">
            <bgColor rgb="FFFFFF00"/>
          </patternFill>
        </fill>
      </dxf>
    </rfmt>
    <rfmt sheetId="1" sqref="D221" start="0" length="0">
      <dxf>
        <font>
          <sz val="12"/>
          <color theme="1"/>
          <name val="Calibri"/>
          <family val="2"/>
          <charset val="238"/>
          <scheme val="minor"/>
        </font>
        <fill>
          <patternFill patternType="solid">
            <bgColor rgb="FFFFFF00"/>
          </patternFill>
        </fill>
      </dxf>
    </rfmt>
    <rfmt sheetId="1" sqref="E221" start="0" length="0">
      <dxf>
        <font>
          <sz val="12"/>
          <color theme="1"/>
          <name val="Calibri"/>
          <family val="2"/>
          <charset val="238"/>
          <scheme val="minor"/>
        </font>
      </dxf>
    </rfmt>
    <rfmt sheetId="1" sqref="F221" start="0" length="0">
      <dxf>
        <font>
          <sz val="12"/>
          <color theme="1"/>
          <name val="Calibri"/>
          <family val="2"/>
          <charset val="238"/>
          <scheme val="minor"/>
        </font>
        <fill>
          <patternFill patternType="solid">
            <bgColor rgb="FFFFFF00"/>
          </patternFill>
        </fill>
      </dxf>
    </rfmt>
    <rfmt sheetId="1" sqref="G221" start="0" length="0">
      <dxf>
        <font>
          <sz val="12"/>
          <color theme="1"/>
          <name val="Calibri"/>
          <family val="2"/>
          <charset val="238"/>
          <scheme val="minor"/>
        </font>
        <alignment horizontal="left" vertical="top"/>
      </dxf>
    </rfmt>
    <rfmt sheetId="1" sqref="H221" start="0" length="0">
      <dxf>
        <font>
          <sz val="12"/>
          <color theme="1"/>
          <name val="Calibri"/>
          <family val="2"/>
          <charset val="238"/>
          <scheme val="minor"/>
        </font>
        <alignment horizontal="left" vertical="top"/>
      </dxf>
    </rfmt>
    <rfmt sheetId="1" sqref="I221" start="0" length="0">
      <dxf>
        <font>
          <sz val="12"/>
          <color theme="1"/>
          <name val="Calibri"/>
          <family val="2"/>
          <charset val="238"/>
          <scheme val="minor"/>
        </font>
        <fill>
          <patternFill patternType="solid">
            <bgColor rgb="FFFFFF00"/>
          </patternFill>
        </fill>
        <alignment horizontal="center" vertical="top"/>
      </dxf>
    </rfmt>
    <rfmt sheetId="1" sqref="J221" start="0" length="0">
      <dxf>
        <font>
          <sz val="12"/>
          <color theme="1"/>
          <name val="Calibri"/>
          <family val="2"/>
          <charset val="238"/>
          <scheme val="minor"/>
        </font>
      </dxf>
    </rfmt>
    <rfmt sheetId="1" sqref="K221" start="0" length="0">
      <dxf>
        <font>
          <sz val="12"/>
          <color theme="1"/>
          <name val="Calibri"/>
          <family val="2"/>
          <charset val="238"/>
          <scheme val="minor"/>
        </font>
        <alignment horizontal="center" vertical="top"/>
      </dxf>
    </rfmt>
    <rfmt sheetId="1" sqref="L221" start="0" length="0">
      <dxf>
        <font>
          <sz val="12"/>
          <color theme="1"/>
          <name val="Calibri"/>
          <family val="2"/>
          <charset val="238"/>
          <scheme val="minor"/>
        </font>
        <alignment horizontal="center" vertical="top"/>
      </dxf>
    </rfmt>
    <rfmt sheetId="1" sqref="M221" start="0" length="0">
      <dxf>
        <font>
          <sz val="12"/>
          <color theme="1"/>
          <name val="Calibri"/>
          <family val="2"/>
          <charset val="238"/>
          <scheme val="minor"/>
        </font>
        <alignment horizontal="center" vertical="top"/>
      </dxf>
    </rfmt>
    <rfmt sheetId="1" sqref="N221" start="0" length="0">
      <dxf>
        <font>
          <sz val="12"/>
          <color theme="1"/>
          <name val="Calibri"/>
          <family val="2"/>
          <charset val="238"/>
          <scheme val="minor"/>
        </font>
        <alignment horizontal="center" vertical="top"/>
      </dxf>
    </rfmt>
    <rfmt sheetId="1" sqref="O221" start="0" length="0">
      <dxf>
        <font>
          <sz val="12"/>
          <color theme="1"/>
          <name val="Calibri"/>
          <family val="2"/>
          <charset val="238"/>
          <scheme val="minor"/>
        </font>
        <alignment horizontal="center" vertical="top"/>
      </dxf>
    </rfmt>
    <rfmt sheetId="1" sqref="P221" start="0" length="0">
      <dxf>
        <font>
          <sz val="12"/>
          <color theme="1"/>
          <name val="Calibri"/>
          <family val="2"/>
          <charset val="238"/>
          <scheme val="minor"/>
        </font>
        <alignment horizontal="center" vertical="top"/>
      </dxf>
    </rfmt>
    <rfmt sheetId="1" sqref="Q221" start="0" length="0">
      <dxf>
        <font>
          <sz val="12"/>
          <color theme="1"/>
          <name val="Calibri"/>
          <family val="2"/>
          <charset val="238"/>
          <scheme val="minor"/>
        </font>
        <alignment horizontal="center" vertical="top"/>
      </dxf>
    </rfmt>
    <rfmt sheetId="1" sqref="R221" start="0" length="0">
      <dxf>
        <font>
          <sz val="12"/>
          <color theme="1"/>
          <name val="Calibri"/>
          <family val="2"/>
          <charset val="238"/>
          <scheme val="minor"/>
        </font>
        <alignment horizontal="center" vertical="top"/>
      </dxf>
    </rfmt>
    <rfmt sheetId="1" sqref="S221" start="0" length="0">
      <dxf>
        <font>
          <sz val="12"/>
          <color theme="1"/>
          <name val="Calibri"/>
          <family val="2"/>
          <charset val="238"/>
          <scheme val="minor"/>
        </font>
        <numFmt numFmtId="2" formatCode="0.00"/>
      </dxf>
    </rfmt>
    <rfmt sheetId="1" sqref="T221" start="0" length="0">
      <dxf>
        <font>
          <sz val="12"/>
          <color theme="1"/>
          <name val="Calibri"/>
          <family val="2"/>
          <charset val="238"/>
          <scheme val="minor"/>
        </font>
        <numFmt numFmtId="2" formatCode="0.00"/>
        <fill>
          <patternFill patternType="solid">
            <bgColor rgb="FFFFFF00"/>
          </patternFill>
        </fill>
      </dxf>
    </rfmt>
    <rfmt sheetId="1" sqref="U221" start="0" length="0">
      <dxf>
        <font>
          <sz val="12"/>
          <color theme="1"/>
          <name val="Calibri"/>
          <family val="2"/>
          <charset val="238"/>
          <scheme val="minor"/>
        </font>
        <numFmt numFmtId="2" formatCode="0.00"/>
        <fill>
          <patternFill patternType="solid">
            <bgColor rgb="FFFFFF00"/>
          </patternFill>
        </fill>
      </dxf>
    </rfmt>
    <rfmt sheetId="1" sqref="V221" start="0" length="0">
      <dxf>
        <font>
          <sz val="12"/>
          <color theme="1"/>
          <name val="Calibri"/>
          <family val="2"/>
          <charset val="238"/>
          <scheme val="minor"/>
        </font>
        <numFmt numFmtId="2" formatCode="0.00"/>
      </dxf>
    </rfmt>
    <rfmt sheetId="1" sqref="W221" start="0" length="0">
      <dxf>
        <font>
          <sz val="12"/>
          <color theme="1"/>
          <name val="Calibri"/>
          <family val="2"/>
          <charset val="238"/>
          <scheme val="minor"/>
        </font>
        <numFmt numFmtId="2" formatCode="0.00"/>
        <fill>
          <patternFill patternType="solid">
            <bgColor rgb="FFFFFF00"/>
          </patternFill>
        </fill>
      </dxf>
    </rfmt>
    <rfmt sheetId="1" sqref="X221" start="0" length="0">
      <dxf>
        <font>
          <sz val="12"/>
          <color theme="1"/>
          <name val="Calibri"/>
          <family val="2"/>
          <charset val="238"/>
          <scheme val="minor"/>
        </font>
        <numFmt numFmtId="2" formatCode="0.00"/>
        <fill>
          <patternFill patternType="solid">
            <bgColor rgb="FFFFFF00"/>
          </patternFill>
        </fill>
      </dxf>
    </rfmt>
    <rfmt sheetId="1" sqref="Y221" start="0" length="0">
      <dxf>
        <font>
          <sz val="12"/>
          <color theme="1"/>
          <name val="Calibri"/>
          <family val="2"/>
          <charset val="238"/>
          <scheme val="minor"/>
        </font>
        <numFmt numFmtId="2" formatCode="0.00"/>
      </dxf>
    </rfmt>
    <rfmt sheetId="1" sqref="Z221" start="0" length="0">
      <dxf>
        <font>
          <sz val="12"/>
          <color theme="1"/>
          <name val="Calibri"/>
          <family val="2"/>
          <charset val="238"/>
          <scheme val="minor"/>
        </font>
        <numFmt numFmtId="2" formatCode="0.00"/>
        <fill>
          <patternFill patternType="solid">
            <bgColor rgb="FFFFFF00"/>
          </patternFill>
        </fill>
      </dxf>
    </rfmt>
    <rcc rId="0" sId="1" dxf="1">
      <nc r="AA221" t="inlineStr">
        <is>
          <t>,</t>
        </is>
      </nc>
      <ndxf>
        <font>
          <sz val="12"/>
          <color theme="1"/>
          <name val="Calibri"/>
          <family val="2"/>
          <charset val="238"/>
          <scheme val="minor"/>
        </font>
        <numFmt numFmtId="2" formatCode="0.00"/>
        <fill>
          <patternFill patternType="solid">
            <bgColor rgb="FFFFFF00"/>
          </patternFill>
        </fill>
      </ndxf>
    </rcc>
    <rfmt sheetId="1" sqref="AB221" start="0" length="0">
      <dxf>
        <font>
          <sz val="12"/>
          <color theme="1"/>
          <name val="Calibri"/>
          <family val="2"/>
          <charset val="238"/>
          <scheme val="minor"/>
        </font>
        <numFmt numFmtId="2" formatCode="0.00"/>
      </dxf>
    </rfmt>
    <rfmt sheetId="1" sqref="AC221" start="0" length="0">
      <dxf>
        <font>
          <sz val="12"/>
          <color theme="1"/>
          <name val="Calibri"/>
          <family val="2"/>
          <charset val="238"/>
          <scheme val="minor"/>
        </font>
        <numFmt numFmtId="2" formatCode="0.00"/>
        <fill>
          <patternFill patternType="solid">
            <bgColor rgb="FFFFFF00"/>
          </patternFill>
        </fill>
      </dxf>
    </rfmt>
    <rfmt sheetId="1" sqref="AD221" start="0" length="0">
      <dxf>
        <font>
          <sz val="12"/>
          <color theme="1"/>
          <name val="Calibri"/>
          <family val="2"/>
          <charset val="238"/>
          <scheme val="minor"/>
        </font>
        <numFmt numFmtId="2" formatCode="0.00"/>
        <fill>
          <patternFill patternType="solid">
            <bgColor rgb="FFFFFF00"/>
          </patternFill>
        </fill>
      </dxf>
    </rfmt>
    <rfmt sheetId="1" sqref="AE221" start="0" length="0">
      <dxf>
        <font>
          <sz val="12"/>
          <color theme="1"/>
          <name val="Calibri"/>
          <family val="2"/>
          <charset val="238"/>
          <scheme val="minor"/>
        </font>
        <numFmt numFmtId="2" formatCode="0.00"/>
        <fill>
          <patternFill patternType="solid">
            <bgColor theme="0"/>
          </patternFill>
        </fill>
      </dxf>
    </rfmt>
    <rfmt sheetId="1" sqref="AF221" start="0" length="0">
      <dxf>
        <font>
          <sz val="12"/>
          <color theme="1"/>
          <name val="Calibri"/>
          <family val="2"/>
          <charset val="238"/>
          <scheme val="minor"/>
        </font>
        <numFmt numFmtId="2" formatCode="0.00"/>
      </dxf>
    </rfmt>
    <rfmt sheetId="1" sqref="AG221" start="0" length="0">
      <dxf>
        <font>
          <sz val="12"/>
          <color theme="1"/>
          <name val="Calibri"/>
          <family val="2"/>
          <charset val="238"/>
          <scheme val="minor"/>
        </font>
        <numFmt numFmtId="2" formatCode="0.00"/>
      </dxf>
    </rfmt>
    <rfmt sheetId="1" sqref="AH221" start="0" length="0">
      <dxf>
        <font>
          <sz val="12"/>
          <color theme="1"/>
          <name val="Calibri"/>
          <family val="2"/>
          <charset val="238"/>
          <scheme val="minor"/>
        </font>
      </dxf>
    </rfmt>
    <rfmt sheetId="1" sqref="AI221" start="0" length="0">
      <dxf>
        <font>
          <sz val="12"/>
          <color theme="1"/>
          <name val="Calibri"/>
          <family val="2"/>
          <charset val="238"/>
          <scheme val="minor"/>
        </font>
      </dxf>
    </rfmt>
    <rfmt sheetId="1" sqref="AJ221" start="0" length="0">
      <dxf>
        <font>
          <sz val="12"/>
          <color theme="1"/>
          <name val="Calibri"/>
          <family val="2"/>
          <charset val="238"/>
          <scheme val="minor"/>
        </font>
      </dxf>
    </rfmt>
    <rfmt sheetId="1" sqref="AK221" start="0" length="0">
      <dxf>
        <font>
          <sz val="12"/>
          <color theme="1"/>
          <name val="Calibri"/>
          <family val="2"/>
          <charset val="238"/>
          <scheme val="minor"/>
        </font>
      </dxf>
    </rfmt>
    <rfmt sheetId="1" sqref="AL221" start="0" length="0">
      <dxf>
        <font>
          <sz val="12"/>
          <color theme="1"/>
          <name val="Calibri"/>
          <family val="2"/>
          <charset val="238"/>
          <scheme val="minor"/>
        </font>
      </dxf>
    </rfmt>
  </rrc>
  <rrc rId="3343" sId="1" ref="A221:XFD221" action="deleteRow">
    <undo index="65535" exp="area" dr="AK221:AK227" r="AK228" sId="1"/>
    <undo index="65535" exp="area" dr="AJ221:AJ227" r="AJ228" sId="1"/>
    <undo index="65535" exp="area" dr="AI221:AI227" r="AI228" sId="1"/>
    <undo index="65535" exp="area" dr="AH221:AH227" r="AH228" sId="1"/>
    <undo index="65535" exp="area" dr="AG221:AG227" r="AG228" sId="1"/>
    <undo index="65535" exp="area" dr="AF221:AF227" r="AF228" sId="1"/>
    <undo index="65535" exp="area" dr="AE221:AE227" r="AE228" sId="1"/>
    <undo index="65535" exp="area" dr="AD221:AD227" r="AD228" sId="1"/>
    <undo index="65535" exp="area" dr="AC221:AC227" r="AC228" sId="1"/>
    <undo index="65535" exp="area" dr="AB221:AB227" r="AB228" sId="1"/>
    <undo index="65535" exp="area" dr="AA221:AA227" r="AA228" sId="1"/>
    <undo index="65535" exp="area" dr="Z221:Z227" r="Z228" sId="1"/>
    <undo index="65535" exp="area" dr="Y221:Y227" r="Y228" sId="1"/>
    <undo index="65535" exp="area" dr="X221:X227" r="X228" sId="1"/>
    <undo index="65535" exp="area" dr="W221:W227" r="W228" sId="1"/>
    <undo index="65535" exp="area" dr="V221:V227" r="V228" sId="1"/>
    <undo index="65535" exp="area" dr="U221:U227" r="U228" sId="1"/>
    <undo index="65535" exp="area" dr="T221:T227" r="T228" sId="1"/>
    <undo index="65535" exp="area" dr="S221:S227" r="S228" sId="1"/>
    <undo index="65535" exp="area" dr="D221:D227" r="D228" sId="1"/>
    <undo index="65535" exp="area" ref3D="1" dr="$H$1:$N$1048576" dn="Z_65B035E3_87FA_46C5_996E_864F2C8D0EBC_.wvu.Cols" sId="1"/>
    <rfmt sheetId="1" xfDxf="1" sqref="A221:XFD221" start="0" length="0">
      <dxf>
        <font>
          <b/>
        </font>
      </dxf>
    </rfmt>
    <rfmt sheetId="1" sqref="A221" start="0" length="0">
      <dxf>
        <font>
          <b val="0"/>
          <sz val="12"/>
        </font>
        <fill>
          <patternFill patternType="solid">
            <bgColor theme="0" tint="-0.14999847407452621"/>
          </patternFill>
        </fill>
        <border outline="0">
          <left style="thin">
            <color indexed="64"/>
          </left>
          <right style="thin">
            <color indexed="64"/>
          </right>
          <top style="thin">
            <color indexed="64"/>
          </top>
          <bottom style="thin">
            <color indexed="64"/>
          </bottom>
        </border>
      </dxf>
    </rfmt>
    <rfmt sheetId="1" sqref="B221" start="0" length="0">
      <dxf>
        <font>
          <b val="0"/>
          <sz val="12"/>
        </font>
        <fill>
          <patternFill patternType="solid">
            <bgColor rgb="FFFFFF00"/>
          </patternFill>
        </fill>
        <border outline="0">
          <left style="thin">
            <color indexed="64"/>
          </left>
          <right style="thin">
            <color indexed="64"/>
          </right>
          <top style="thin">
            <color indexed="64"/>
          </top>
          <bottom style="thin">
            <color indexed="64"/>
          </bottom>
        </border>
      </dxf>
    </rfmt>
    <rfmt sheetId="1" sqref="C22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221">
        <f>COUNTIFS(F$8:F$220,$F221)</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221"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221" t="inlineStr">
        <is>
          <t>IP1/2015</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22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22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22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21"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22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22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221"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221"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221">
        <f>SUMIFS(S$8:S$220,$F$8:$F$220,$F221)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221">
        <f>SUMIFS(T$8:T$220,$F$8:$F$220,$F221)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221">
        <f>SUMIFS(U$8:U$220,$F$8:$F$220,$F221)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221">
        <f>SUMIFS(V$8:V$220,$F$8:$F$220,$F221)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221">
        <f>SUMIFS(W$8:W$220,$F$8:$F$220,$F221)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221">
        <f>SUMIFS(X$8:X$220,$F$8:$F$220,$F221)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221">
        <f>SUMIFS(Y$8:Y$220,$F$8:$F$220,$F221)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221">
        <f>SUMIFS(Z$8:Z$220,$F$8:$F$220,$F221)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221">
        <f>SUMIFS(AA$8:AA$220,$F$8:$F$220,$F221)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221">
        <f>SUMIFS(AB$8:AB$220,$F$8:$F$220,$F221)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221">
        <f>SUMIFS(AC$8:AC$220,$F$8:$F$220,$F221)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221">
        <f>SUMIFS(AD$8:AD$220,$F$8:$F$220,$F221)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221">
        <f>SUMIFS(AE$8:AE$220,$F$8:$F$220,$F221)</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221">
        <f>SUMIFS(AF$8:AF$220,$F$8:$F$220,$F221)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221">
        <f>SUMIFS(AG$8:AG$220,$F$8:$F$220,$F221)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22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22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221">
        <f>SUMIFS(AJ$8:AJ$220,$F$8:$F$220,$F221)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221">
        <f>SUMIFS(AK$8:AK$220,$F$8:$F$220,$F221)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221" start="0" length="0">
      <dxf>
        <font>
          <sz val="12"/>
        </font>
      </dxf>
    </rfmt>
  </rrc>
  <rrc rId="3344" sId="1" ref="A221:XFD221" action="deleteRow">
    <undo index="65535" exp="area" dr="AK221:AK226" r="AK227" sId="1"/>
    <undo index="65535" exp="area" dr="AJ221:AJ226" r="AJ227" sId="1"/>
    <undo index="65535" exp="area" dr="AI221:AI226" r="AI227" sId="1"/>
    <undo index="65535" exp="area" dr="AH221:AH226" r="AH227" sId="1"/>
    <undo index="65535" exp="area" dr="AG221:AG226" r="AG227" sId="1"/>
    <undo index="65535" exp="area" dr="AF221:AF226" r="AF227" sId="1"/>
    <undo index="65535" exp="area" dr="AE221:AE226" r="AE227" sId="1"/>
    <undo index="65535" exp="area" dr="AD221:AD226" r="AD227" sId="1"/>
    <undo index="65535" exp="area" dr="AC221:AC226" r="AC227" sId="1"/>
    <undo index="65535" exp="area" dr="AB221:AB226" r="AB227" sId="1"/>
    <undo index="65535" exp="area" dr="AA221:AA226" r="AA227" sId="1"/>
    <undo index="65535" exp="area" dr="Z221:Z226" r="Z227" sId="1"/>
    <undo index="65535" exp="area" dr="Y221:Y226" r="Y227" sId="1"/>
    <undo index="65535" exp="area" dr="X221:X226" r="X227" sId="1"/>
    <undo index="65535" exp="area" dr="W221:W226" r="W227" sId="1"/>
    <undo index="65535" exp="area" dr="V221:V226" r="V227" sId="1"/>
    <undo index="65535" exp="area" dr="U221:U226" r="U227" sId="1"/>
    <undo index="65535" exp="area" dr="T221:T226" r="T227" sId="1"/>
    <undo index="65535" exp="area" dr="S221:S226" r="S227" sId="1"/>
    <undo index="65535" exp="area" dr="D221:D226" r="D227" sId="1"/>
    <undo index="65535" exp="area" ref3D="1" dr="$H$1:$N$1048576" dn="Z_65B035E3_87FA_46C5_996E_864F2C8D0EBC_.wvu.Cols" sId="1"/>
    <rfmt sheetId="1" xfDxf="1" sqref="A221:XFD221" start="0" length="0">
      <dxf>
        <font>
          <b/>
          <sz val="12"/>
        </font>
      </dxf>
    </rfmt>
    <rfmt sheetId="1" sqref="A221"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221"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2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221">
        <f>COUNTIFS(F$8:F$220,$F221)</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221"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221" t="inlineStr">
        <is>
          <t>IP3/2016</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22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22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22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21"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22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22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221"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221" start="0" length="0">
      <dxf>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221">
        <f>SUMIFS(S$8:S$220,$F$8:$F$220,$F221)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221">
        <f>SUMIFS(T$8:T$220,$F$8:$F$220,$F221)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221">
        <f>SUMIFS(U$8:U$220,$F$8:$F$220,$F221)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221">
        <f>SUMIFS(V$8:V$220,$F$8:$F$220,$F221)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221">
        <f>SUMIFS(W$8:W$220,$F$8:$F$220,$F221)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221">
        <f>SUMIFS(X$8:X$220,$F$8:$F$220,$F221)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221">
        <f>SUMIFS(Y$8:Y$220,$F$8:$F$220,$F221)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221">
        <f>SUMIFS(Z$8:Z$220,$F$8:$F$220,$F221)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221">
        <f>SUMIFS(AA$8:AA$220,$F$8:$F$220,$F221)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221">
        <f>SUMIFS(AB$8:AB$220,$F$8:$F$220,$F221)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221">
        <f>SUMIFS(AC$8:AC$220,$F$8:$F$220,$F221)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221">
        <f>SUMIFS(AD$8:AD$220,$F$8:$F$220,$F221)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221">
        <f>SUMIFS(AE$8:AE$220,$F$8:$F$220,$F221)</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221">
        <f>SUMIFS(AF$8:AF$220,$F$8:$F$220,$F221)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221">
        <f>SUMIFS(AG$8:AG$220,$F$8:$F$220,$F221)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22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22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221">
        <f>SUMIFS(AJ$8:AJ$220,$F$8:$F$220,$F221)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221">
        <f>SUMIFS(AK$8:AK$220,$F$8:$F$220,$F221)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221" start="0" length="0">
      <dxf/>
    </rfmt>
  </rrc>
  <rrc rId="3345" sId="1" ref="A221:XFD221" action="deleteRow">
    <undo index="65535" exp="area" dr="AK221:AK225" r="AK226" sId="1"/>
    <undo index="65535" exp="area" dr="AJ221:AJ225" r="AJ226" sId="1"/>
    <undo index="65535" exp="area" dr="AI221:AI225" r="AI226" sId="1"/>
    <undo index="65535" exp="area" dr="AH221:AH225" r="AH226" sId="1"/>
    <undo index="65535" exp="area" dr="AG221:AG225" r="AG226" sId="1"/>
    <undo index="65535" exp="area" dr="AF221:AF225" r="AF226" sId="1"/>
    <undo index="65535" exp="area" dr="AE221:AE225" r="AE226" sId="1"/>
    <undo index="65535" exp="area" dr="AD221:AD225" r="AD226" sId="1"/>
    <undo index="65535" exp="area" dr="AC221:AC225" r="AC226" sId="1"/>
    <undo index="65535" exp="area" dr="AB221:AB225" r="AB226" sId="1"/>
    <undo index="65535" exp="area" dr="AA221:AA225" r="AA226" sId="1"/>
    <undo index="65535" exp="area" dr="Z221:Z225" r="Z226" sId="1"/>
    <undo index="65535" exp="area" dr="Y221:Y225" r="Y226" sId="1"/>
    <undo index="65535" exp="area" dr="X221:X225" r="X226" sId="1"/>
    <undo index="65535" exp="area" dr="W221:W225" r="W226" sId="1"/>
    <undo index="65535" exp="area" dr="V221:V225" r="V226" sId="1"/>
    <undo index="65535" exp="area" dr="U221:U225" r="U226" sId="1"/>
    <undo index="65535" exp="area" dr="T221:T225" r="T226" sId="1"/>
    <undo index="65535" exp="area" dr="S221:S225" r="S226" sId="1"/>
    <undo index="65535" exp="area" dr="D221:D225" r="D226" sId="1"/>
    <undo index="65535" exp="area" ref3D="1" dr="$H$1:$N$1048576" dn="Z_65B035E3_87FA_46C5_996E_864F2C8D0EBC_.wvu.Cols" sId="1"/>
    <rfmt sheetId="1" xfDxf="1" sqref="A221:XFD221" start="0" length="0">
      <dxf>
        <font>
          <b/>
          <sz val="12"/>
        </font>
      </dxf>
    </rfmt>
    <rfmt sheetId="1" sqref="A221"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221"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2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221">
        <f>COUNTIFS(F$8:F$220,$F221)</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221" t="inlineStr">
        <is>
          <t xml:space="preserve">TOTAL </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221" t="inlineStr">
        <is>
          <t>IP5/2016</t>
        </is>
      </nc>
      <ndxf>
        <fill>
          <patternFill patternType="solid">
            <bgColor rgb="FFFFFF00"/>
          </patternFill>
        </fill>
        <alignment horizontal="left" vertical="center"/>
        <border outline="0">
          <left style="thin">
            <color indexed="64"/>
          </left>
          <right style="thin">
            <color indexed="64"/>
          </right>
          <top style="thin">
            <color indexed="64"/>
          </top>
          <bottom style="thin">
            <color indexed="64"/>
          </bottom>
        </border>
      </ndxf>
    </rcc>
    <rfmt sheetId="1" sqref="G22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22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22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21"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22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22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221"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221" start="0" length="0">
      <dxf>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221">
        <f>SUMIFS(S$8:S$220,$F$8:$F$220,$F221)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221">
        <f>SUMIFS(T$8:T$220,$F$8:$F$220,$F221)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221">
        <f>SUMIFS(U$8:U$220,$F$8:$F$220,$F221)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221">
        <f>SUMIFS(V$8:V$220,$F$8:$F$220,$F221)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221">
        <f>SUMIFS(W$8:W$220,$F$8:$F$220,$F221)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221">
        <f>SUMIFS(X$8:X$220,$F$8:$F$220,$F221)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221">
        <f>SUMIFS(Y$8:Y$220,$F$8:$F$220,$F221)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221">
        <f>SUMIFS(Z$8:Z$220,$F$8:$F$220,$F221)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221">
        <f>SUMIFS(AA$8:AA$220,$F$8:$F$220,$F221)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221">
        <f>SUMIFS(AB$8:AB$220,$F$8:$F$220,$F221)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221">
        <f>SUMIFS(AC$8:AC$220,$F$8:$F$220,$F221)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221">
        <f>SUMIFS(AD$8:AD$220,$F$8:$F$220,$F221)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221">
        <f>SUMIFS(AE$8:AE$220,$F$8:$F$220,$F221)</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221">
        <f>SUMIFS(AF$8:AF$220,$F$8:$F$220,$F221)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221">
        <f>SUMIFS(AG$8:AG$220,$F$8:$F$220,$F221)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22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22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221">
        <f>SUMIFS(AJ$8:AJ$220,$F$8:$F$220,$F221)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221">
        <f>SUMIFS(AK$8:AK$220,$F$8:$F$220,$F221)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221" start="0" length="0">
      <dxf/>
    </rfmt>
  </rrc>
  <rrc rId="3346" sId="1" ref="A221:XFD221" action="deleteRow">
    <undo index="65535" exp="area" dr="AK221:AK224" r="AK225" sId="1"/>
    <undo index="65535" exp="area" dr="AJ221:AJ224" r="AJ225" sId="1"/>
    <undo index="65535" exp="area" dr="AI221:AI224" r="AI225" sId="1"/>
    <undo index="65535" exp="area" dr="AH221:AH224" r="AH225" sId="1"/>
    <undo index="65535" exp="area" dr="AG221:AG224" r="AG225" sId="1"/>
    <undo index="65535" exp="area" dr="AF221:AF224" r="AF225" sId="1"/>
    <undo index="65535" exp="area" dr="AE221:AE224" r="AE225" sId="1"/>
    <undo index="65535" exp="area" dr="AD221:AD224" r="AD225" sId="1"/>
    <undo index="65535" exp="area" dr="AC221:AC224" r="AC225" sId="1"/>
    <undo index="65535" exp="area" dr="AB221:AB224" r="AB225" sId="1"/>
    <undo index="65535" exp="area" dr="AA221:AA224" r="AA225" sId="1"/>
    <undo index="65535" exp="area" dr="Z221:Z224" r="Z225" sId="1"/>
    <undo index="65535" exp="area" dr="Y221:Y224" r="Y225" sId="1"/>
    <undo index="65535" exp="area" dr="X221:X224" r="X225" sId="1"/>
    <undo index="65535" exp="area" dr="W221:W224" r="W225" sId="1"/>
    <undo index="65535" exp="area" dr="V221:V224" r="V225" sId="1"/>
    <undo index="65535" exp="area" dr="U221:U224" r="U225" sId="1"/>
    <undo index="65535" exp="area" dr="T221:T224" r="T225" sId="1"/>
    <undo index="65535" exp="area" dr="S221:S224" r="S225" sId="1"/>
    <undo index="65535" exp="area" dr="D221:D224" r="D225" sId="1"/>
    <undo index="65535" exp="area" ref3D="1" dr="$H$1:$N$1048576" dn="Z_65B035E3_87FA_46C5_996E_864F2C8D0EBC_.wvu.Cols" sId="1"/>
    <rfmt sheetId="1" xfDxf="1" sqref="A221:XFD221" start="0" length="0">
      <dxf>
        <font>
          <b/>
        </font>
      </dxf>
    </rfmt>
    <rfmt sheetId="1" sqref="A221"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221"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2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221">
        <f>COUNTIFS(F$81:F$220,$F221)</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221"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221" t="inlineStr">
        <is>
          <t>IP4/2016</t>
        </is>
      </nc>
      <ndxf>
        <font>
          <sz val="12"/>
        </font>
        <fill>
          <patternFill patternType="solid">
            <bgColor rgb="FFFFFF00"/>
          </patternFill>
        </fill>
        <alignment horizontal="left" vertical="center"/>
        <border outline="0">
          <left style="thin">
            <color indexed="64"/>
          </left>
          <right style="thin">
            <color indexed="64"/>
          </right>
          <top style="thin">
            <color indexed="64"/>
          </top>
          <bottom style="thin">
            <color indexed="64"/>
          </bottom>
        </border>
      </ndxf>
    </rcc>
    <rfmt sheetId="1" sqref="G22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22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22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21"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22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22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221"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221"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221">
        <f>SUMIFS(S$8:S$220,$F$8:$F$220,$F221)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221">
        <f>SUMIFS(T$8:T$220,$F$8:$F$220,$F221)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221">
        <f>SUMIFS(U$8:U$220,$F$8:$F$220,$F221)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221">
        <f>SUMIFS(V$8:V$220,$F$8:$F$220,$F221)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221">
        <f>SUMIFS(W$8:W$220,$F$8:$F$220,$F221)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221">
        <f>SUMIFS(X$8:X$220,$F$8:$F$220,$F221)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221">
        <f>SUMIFS(Y$8:Y$220,$F$8:$F$220,$F221)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221">
        <f>SUMIFS(Z$8:Z$220,$F$8:$F$220,$F221)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221">
        <f>SUMIFS(AA$8:AA$220,$F$8:$F$220,$F221)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221">
        <f>SUMIFS(AB$8:AB$220,$F$8:$F$220,$F221)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221">
        <f>SUMIFS(AC$8:AC$220,$F$8:$F$220,$F221)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221">
        <f>SUMIFS(AD$8:AD$220,$F$8:$F$220,$F221)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221">
        <f>SUMIFS(AE$8:AE$220,$F$8:$F$220,$F221)</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221">
        <f>SUMIFS(AF$8:AF$220,$F$8:$F$220,$F221)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221">
        <f>SUMIFS(AG$8:AG$220,$F$8:$F$220,$F221)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22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22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221">
        <f>SUMIFS(AJ$8:AJ$220,$F$8:$F$220,$F221)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221">
        <f>SUMIFS(AK$8:AK$220,$F$8:$F$220,$F221)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221" start="0" length="0">
      <dxf>
        <font>
          <sz val="12"/>
        </font>
      </dxf>
    </rfmt>
  </rrc>
  <rrc rId="3347" sId="1" ref="A221:XFD221" action="deleteRow">
    <undo index="65535" exp="area" dr="AK221:AK223" r="AK224" sId="1"/>
    <undo index="65535" exp="area" dr="AJ221:AJ223" r="AJ224" sId="1"/>
    <undo index="65535" exp="area" dr="AI221:AI223" r="AI224" sId="1"/>
    <undo index="65535" exp="area" dr="AH221:AH223" r="AH224" sId="1"/>
    <undo index="65535" exp="area" dr="AG221:AG223" r="AG224" sId="1"/>
    <undo index="65535" exp="area" dr="AF221:AF223" r="AF224" sId="1"/>
    <undo index="65535" exp="area" dr="AE221:AE223" r="AE224" sId="1"/>
    <undo index="65535" exp="area" dr="AD221:AD223" r="AD224" sId="1"/>
    <undo index="65535" exp="area" dr="AC221:AC223" r="AC224" sId="1"/>
    <undo index="65535" exp="area" dr="AB221:AB223" r="AB224" sId="1"/>
    <undo index="65535" exp="area" dr="AA221:AA223" r="AA224" sId="1"/>
    <undo index="65535" exp="area" dr="Z221:Z223" r="Z224" sId="1"/>
    <undo index="65535" exp="area" dr="Y221:Y223" r="Y224" sId="1"/>
    <undo index="65535" exp="area" dr="X221:X223" r="X224" sId="1"/>
    <undo index="65535" exp="area" dr="W221:W223" r="W224" sId="1"/>
    <undo index="65535" exp="area" dr="V221:V223" r="V224" sId="1"/>
    <undo index="65535" exp="area" dr="U221:U223" r="U224" sId="1"/>
    <undo index="65535" exp="area" dr="T221:T223" r="T224" sId="1"/>
    <undo index="65535" exp="area" dr="S221:S223" r="S224" sId="1"/>
    <undo index="65535" exp="area" dr="D221:D223" r="D224" sId="1"/>
    <undo index="65535" exp="area" ref3D="1" dr="$H$1:$N$1048576" dn="Z_65B035E3_87FA_46C5_996E_864F2C8D0EBC_.wvu.Cols" sId="1"/>
    <rfmt sheetId="1" xfDxf="1" sqref="A221:XFD221" start="0" length="0">
      <dxf>
        <font>
          <b/>
        </font>
      </dxf>
    </rfmt>
    <rfmt sheetId="1" sqref="A221"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221"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2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221">
        <f>COUNTIFS(F$8:F$220,$F221)</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221"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221" t="inlineStr">
        <is>
          <t>IP6/2016</t>
        </is>
      </nc>
      <ndxf>
        <font>
          <sz val="12"/>
        </font>
        <fill>
          <patternFill patternType="solid">
            <bgColor rgb="FFFFFF00"/>
          </patternFill>
        </fill>
        <alignment horizontal="left" vertical="center"/>
        <border outline="0">
          <left style="thin">
            <color indexed="64"/>
          </left>
          <right style="thin">
            <color indexed="64"/>
          </right>
          <top style="thin">
            <color indexed="64"/>
          </top>
          <bottom style="thin">
            <color indexed="64"/>
          </bottom>
        </border>
      </ndxf>
    </rcc>
    <rfmt sheetId="1" sqref="G22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22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22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21"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22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22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221"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221"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221">
        <f>SUMIFS(S$8:S$220,$F$8:$F$220,$F221)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221">
        <f>SUMIFS(T$8:T$220,$F$8:$F$220,$F221)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221">
        <f>SUMIFS(U$8:U$220,$F$8:$F$220,$F221)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221">
        <f>SUMIFS(V$8:V$220,$F$8:$F$220,$F221)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221">
        <f>SUMIFS(W$8:W$220,$F$8:$F$220,$F221)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221">
        <f>SUMIFS(X$8:X$220,$F$8:$F$220,$F221)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221">
        <f>SUMIFS(Y$8:Y$220,$F$8:$F$220,$F221)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221">
        <f>SUMIFS(Z$8:Z$220,$F$8:$F$220,$F221)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221">
        <f>SUMIFS(AA$8:AA$220,$F$8:$F$220,$F221)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221">
        <f>SUMIFS(AB$8:AB$220,$F$8:$F$220,$F221)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221">
        <f>SUMIFS(AC$8:AC$220,$F$8:$F$220,$F221)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221">
        <f>SUMIFS(AD$8:AD$220,$F$8:$F$220,$F221)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221">
        <f>SUMIFS(AE$8:AE$220,$F$8:$F$220,$F221)</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221">
        <f>SUMIFS(AF$8:AF$220,$F$8:$F$220,$F221)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221">
        <f>SUMIFS(AG$8:AG$220,$F$8:$F$220,$F221)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22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22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221">
        <f>SUMIFS(AJ$8:AJ$220,$F$8:$F$220,$F221)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221">
        <f>SUMIFS(AK$8:AK$220,$F$8:$F$220,$F221)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221" start="0" length="0">
      <dxf>
        <font>
          <sz val="12"/>
        </font>
      </dxf>
    </rfmt>
  </rrc>
  <rrc rId="3348" sId="1" ref="A221:XFD221" action="deleteRow">
    <undo index="65535" exp="area" dr="AK221:AK222" r="AK223" sId="1"/>
    <undo index="65535" exp="area" dr="AJ221:AJ222" r="AJ223" sId="1"/>
    <undo index="65535" exp="area" dr="AI221:AI222" r="AI223" sId="1"/>
    <undo index="65535" exp="area" dr="AH221:AH222" r="AH223" sId="1"/>
    <undo index="65535" exp="area" dr="AG221:AG222" r="AG223" sId="1"/>
    <undo index="65535" exp="area" dr="AF221:AF222" r="AF223" sId="1"/>
    <undo index="65535" exp="area" dr="AE221:AE222" r="AE223" sId="1"/>
    <undo index="65535" exp="area" dr="AD221:AD222" r="AD223" sId="1"/>
    <undo index="65535" exp="area" dr="AC221:AC222" r="AC223" sId="1"/>
    <undo index="65535" exp="area" dr="AB221:AB222" r="AB223" sId="1"/>
    <undo index="65535" exp="area" dr="AA221:AA222" r="AA223" sId="1"/>
    <undo index="65535" exp="area" dr="Z221:Z222" r="Z223" sId="1"/>
    <undo index="65535" exp="area" dr="Y221:Y222" r="Y223" sId="1"/>
    <undo index="65535" exp="area" dr="X221:X222" r="X223" sId="1"/>
    <undo index="65535" exp="area" dr="W221:W222" r="W223" sId="1"/>
    <undo index="65535" exp="area" dr="V221:V222" r="V223" sId="1"/>
    <undo index="65535" exp="area" dr="U221:U222" r="U223" sId="1"/>
    <undo index="65535" exp="area" dr="T221:T222" r="T223" sId="1"/>
    <undo index="65535" exp="area" dr="S221:S222" r="S223" sId="1"/>
    <undo index="65535" exp="area" dr="D221:D222" r="D223" sId="1"/>
    <undo index="65535" exp="area" ref3D="1" dr="$H$1:$N$1048576" dn="Z_65B035E3_87FA_46C5_996E_864F2C8D0EBC_.wvu.Cols" sId="1"/>
    <rfmt sheetId="1" xfDxf="1" sqref="A221:XFD221" start="0" length="0">
      <dxf>
        <font>
          <b/>
        </font>
      </dxf>
    </rfmt>
    <rfmt sheetId="1" sqref="A221"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221"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2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221">
        <f>COUNTIFS(F$8:F$220,$F221)</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221"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221" t="inlineStr">
        <is>
          <t>CP 2/2017 (MySMIS: POCA/111/1/1)</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22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22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22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21"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22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22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221"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221"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221">
        <f>SUMIFS(S$8:S$220,$F$8:$F$220,$F221)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221">
        <f>SUMIFS(T$8:T$220,$F$8:$F$220,$F221)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221">
        <f>SUMIFS(U$8:U$220,$F$8:$F$220,$F221)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221">
        <f>SUMIFS(V$8:V$220,$F$8:$F$220,$F221)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221">
        <f>SUMIFS(W$8:W$220,$F$8:$F$220,$F221)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221">
        <f>SUMIFS(X$8:X$220,$F$8:$F$220,$F221)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221">
        <f>SUMIFS(Y$8:Y$220,$F$8:$F$220,$F221)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221">
        <f>SUMIFS(Z$8:Z$220,$F$8:$F$220,$F221)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221">
        <f>SUMIFS(AA$8:AA$220,$F$8:$F$220,$F221)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221">
        <f>SUMIFS(AB$8:AB$220,$F$8:$F$220,$F221)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221">
        <f>SUMIFS(AC$8:AC$220,$F$8:$F$220,$F221)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221">
        <f>SUMIFS(AD$8:AD$220,$F$8:$F$220,$F221)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221">
        <f>SUMIFS(AE$8:AE$220,$F$8:$F$220,$F221)</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221">
        <f>SUMIFS(AF$8:AF$220,$F$8:$F$220,$F221)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221">
        <f>SUMIFS(AG$8:AG$220,$F$8:$F$220,$F221)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22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22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221">
        <f>SUMIFS(AJ$8:AJ$220,$F$8:$F$220,$F221)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221">
        <f>SUMIFS(AK$8:AK$220,$F$8:$F$220,$F221)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221" start="0" length="0">
      <dxf>
        <font>
          <sz val="12"/>
        </font>
      </dxf>
    </rfmt>
  </rrc>
  <rrc rId="3349" sId="1" ref="A221:XFD221" action="deleteRow">
    <undo index="65535" exp="area" dr="AK221" r="AK222" sId="1"/>
    <undo index="65535" exp="area" dr="AJ221" r="AJ222" sId="1"/>
    <undo index="65535" exp="area" dr="AI221" r="AI222" sId="1"/>
    <undo index="65535" exp="area" dr="AH221" r="AH222" sId="1"/>
    <undo index="65535" exp="area" dr="AG221" r="AG222" sId="1"/>
    <undo index="65535" exp="area" dr="AF221" r="AF222" sId="1"/>
    <undo index="65535" exp="area" dr="AE221" r="AE222" sId="1"/>
    <undo index="65535" exp="area" dr="AD221" r="AD222" sId="1"/>
    <undo index="65535" exp="area" dr="AC221" r="AC222" sId="1"/>
    <undo index="65535" exp="area" dr="AB221" r="AB222" sId="1"/>
    <undo index="65535" exp="area" dr="AA221" r="AA222" sId="1"/>
    <undo index="65535" exp="area" dr="Z221" r="Z222" sId="1"/>
    <undo index="65535" exp="area" dr="Y221" r="Y222" sId="1"/>
    <undo index="65535" exp="area" dr="X221" r="X222" sId="1"/>
    <undo index="65535" exp="area" dr="W221" r="W222" sId="1"/>
    <undo index="65535" exp="area" dr="V221" r="V222" sId="1"/>
    <undo index="65535" exp="area" dr="U221" r="U222" sId="1"/>
    <undo index="65535" exp="area" dr="T221" r="T222" sId="1"/>
    <undo index="65535" exp="area" dr="S221" r="S222" sId="1"/>
    <undo index="65535" exp="area" dr="D221" r="D222" sId="1"/>
    <undo index="65535" exp="area" ref3D="1" dr="$H$1:$N$1048576" dn="Z_65B035E3_87FA_46C5_996E_864F2C8D0EBC_.wvu.Cols" sId="1"/>
    <rfmt sheetId="1" xfDxf="1" sqref="A221:XFD221" start="0" length="0">
      <dxf>
        <font>
          <b/>
        </font>
      </dxf>
    </rfmt>
    <rfmt sheetId="1" sqref="A221"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221"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2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221">
        <f>COUNTIFS(F$8:F$220,$F221)</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221"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221" t="inlineStr">
        <is>
          <t>IP8/2017 (MySMIS:
POCA/129/1/1)</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22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22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22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21"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22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22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221"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221"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221">
        <f>SUMIFS(S$8:S$220,$F$8:$F$220,$F221)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221">
        <f>SUMIFS(T$8:T$220,$F$8:$F$220,$F221)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221">
        <f>SUMIFS(U$8:U$220,$F$8:$F$220,$F221)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221">
        <f>SUMIFS(V$8:V$220,$F$8:$F$220,$F221)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221">
        <f>SUMIFS(W$8:W$220,$F$8:$F$220,$F221)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221">
        <f>SUMIFS(X$8:X$220,$F$8:$F$220,$F221)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221">
        <f>SUMIFS(Y$8:Y$220,$F$8:$F$220,$F221)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221">
        <f>SUMIFS(Z$8:Z$220,$F$8:$F$220,$F221)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221">
        <f>SUMIFS(AA$8:AA$220,$F$8:$F$220,$F221)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221">
        <f>SUMIFS(AB$8:AB$220,$F$8:$F$220,$F221)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221">
        <f>SUMIFS(AC$8:AC$220,$F$8:$F$220,$F221)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221">
        <f>SUMIFS(AD$8:AD$220,$F$8:$F$220,$F221)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221">
        <f>SUMIFS(AE$8:AE$220,$F$8:$F$220,$F221)</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221">
        <f>SUMIFS(AF$8:AF$220,$F$8:$F$220,$F221)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221">
        <f>SUMIFS(AG$8:AG$220,$F$8:$F$220,$F221)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22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22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221">
        <f>SUMIFS(AJ$8:AJ$220,$F$8:$F$220,$F221)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221">
        <f>SUMIFS(AK$8:AK$220,$F$8:$F$220,$F221)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221" start="0" length="0">
      <dxf>
        <font>
          <sz val="12"/>
        </font>
      </dxf>
    </rfmt>
  </rrc>
  <rrc rId="3350" sId="1" ref="A221:XFD221" action="deleteRow">
    <undo index="0" exp="ref" v="1" dr="AK221" r="AK235" sId="1"/>
    <undo index="0" exp="ref" v="1" dr="AJ221" r="AJ235" sId="1"/>
    <undo index="0" exp="ref" v="1" dr="AI221" r="AI235" sId="1"/>
    <undo index="0" exp="ref" v="1" dr="AH221" r="AH235" sId="1"/>
    <undo index="0" exp="ref" v="1" dr="AG221" r="AG235" sId="1"/>
    <undo index="0" exp="ref" v="1" dr="AF221" r="AF235" sId="1"/>
    <undo index="0" exp="ref" v="1" dr="AE221" r="AE235" sId="1"/>
    <undo index="0" exp="ref" v="1" dr="AD221" r="AD235" sId="1"/>
    <undo index="0" exp="ref" v="1" dr="AC221" r="AC235" sId="1"/>
    <undo index="0" exp="ref" v="1" dr="AB221" r="AB235" sId="1"/>
    <undo index="0" exp="ref" v="1" dr="AA221" r="AA235" sId="1"/>
    <undo index="0" exp="ref" v="1" dr="Z221" r="Z235" sId="1"/>
    <undo index="0" exp="ref" v="1" dr="Y221" r="Y235" sId="1"/>
    <undo index="0" exp="ref" v="1" dr="X221" r="X235" sId="1"/>
    <undo index="0" exp="ref" v="1" dr="W221" r="W235" sId="1"/>
    <undo index="0" exp="ref" v="1" dr="V221" r="V235" sId="1"/>
    <undo index="0" exp="ref" v="1" dr="U221" r="U235" sId="1"/>
    <undo index="0" exp="ref" v="1" dr="T221" r="T235" sId="1"/>
    <undo index="0" exp="ref" v="1" dr="S221" r="S235" sId="1"/>
    <undo index="65535" exp="ref" v="1" dr="D221" r="D235" sId="1"/>
    <undo index="65535" exp="area" ref3D="1" dr="$H$1:$N$1048576" dn="Z_65B035E3_87FA_46C5_996E_864F2C8D0EBC_.wvu.Cols" sId="1"/>
    <rfmt sheetId="1" xfDxf="1" sqref="A221:XFD221" start="0" length="0">
      <dxf>
        <font>
          <b/>
        </font>
      </dxf>
    </rfmt>
    <rfmt sheetId="1" sqref="A221"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221"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21" start="0" length="0">
      <dxf>
        <font>
          <sz val="12"/>
          <color auto="1"/>
        </font>
        <numFmt numFmtId="4" formatCode="#,##0.0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221">
        <f>SUM(#REF!)</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221" t="inlineStr">
        <is>
          <t>TOTAL AXA 1</t>
        </is>
      </nc>
      <n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ndxf>
    </rcc>
    <rfmt sheetId="1" sqref="F221" start="0" length="0">
      <dxf>
        <font>
          <sz val="12"/>
        </font>
        <fill>
          <patternFill patternType="solid">
            <bgColor rgb="FFFFFF00"/>
          </patternFill>
        </fill>
        <alignment horizontal="left" vertical="center"/>
        <border outline="0">
          <left style="thin">
            <color indexed="64"/>
          </left>
          <right style="thin">
            <color indexed="64"/>
          </right>
          <top style="thin">
            <color indexed="64"/>
          </top>
          <bottom style="thin">
            <color indexed="64"/>
          </bottom>
        </border>
      </dxf>
    </rfmt>
    <rfmt sheetId="1" sqref="G221" start="0" length="0">
      <dxf>
        <font>
          <sz val="12"/>
          <color auto="1"/>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H221" start="0" length="0">
      <dxf>
        <font>
          <sz val="12"/>
          <color auto="1"/>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22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21" start="0" length="0">
      <dxf>
        <font>
          <sz val="12"/>
          <color auto="1"/>
        </font>
        <fill>
          <patternFill patternType="solid">
            <bgColor theme="9" tint="0.59999389629810485"/>
          </patternFill>
        </fill>
        <alignment horizontal="justify" vertical="center" wrapText="1"/>
        <border outline="0">
          <left style="thin">
            <color indexed="64"/>
          </left>
          <right style="thin">
            <color indexed="64"/>
          </right>
          <top style="thin">
            <color indexed="64"/>
          </top>
          <bottom style="thin">
            <color indexed="64"/>
          </bottom>
        </border>
      </dxf>
    </rfmt>
    <rfmt sheetId="1" sqref="K221" start="0" length="0">
      <dxf>
        <font>
          <sz val="12"/>
          <color auto="1"/>
        </font>
        <numFmt numFmtId="19" formatCode="dd/mm/yyyy"/>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221" start="0" length="0">
      <dxf>
        <font>
          <sz val="12"/>
          <color auto="1"/>
        </font>
        <numFmt numFmtId="19" formatCode="dd/mm/yyyy"/>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221" start="0" length="0">
      <dxf>
        <font>
          <sz val="12"/>
          <color auto="1"/>
        </font>
        <numFmt numFmtId="164" formatCode="0.000000000"/>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221"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221"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221"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221" start="0" length="0">
      <dxf>
        <font>
          <sz val="12"/>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221"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s="1" dxf="1">
      <nc r="S22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T22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U22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V22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W22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X22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Y22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Z22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A22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B22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C22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D22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E22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F22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G22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H22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I22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J22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K22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fmt sheetId="1" sqref="AL221" start="0" length="0">
      <dxf>
        <font>
          <sz val="12"/>
        </font>
      </dxf>
    </rfmt>
  </rrc>
  <rrc rId="3351" sId="1" ref="A221:XFD221" action="deleteRow">
    <undo index="65535" exp="area" dr="AK221:AK231" r="AK232" sId="1"/>
    <undo index="65535" exp="area" dr="AJ221:AJ231" r="AJ232" sId="1"/>
    <undo index="65535" exp="area" dr="AI221:AI231" r="AI232" sId="1"/>
    <undo index="65535" exp="area" dr="AH221:AH231" r="AH232" sId="1"/>
    <undo index="65535" exp="area" dr="AG221:AG231" r="AG232" sId="1"/>
    <undo index="65535" exp="area" dr="AF221:AF231" r="AF232" sId="1"/>
    <undo index="65535" exp="area" dr="AE221:AE231" r="AE232" sId="1"/>
    <undo index="65535" exp="area" dr="AD221:AD231" r="AD232" sId="1"/>
    <undo index="65535" exp="area" dr="AC221:AC231" r="AC232" sId="1"/>
    <undo index="65535" exp="area" dr="AB221:AB231" r="AB232" sId="1"/>
    <undo index="65535" exp="area" dr="AA221:AA231" r="AA232" sId="1"/>
    <undo index="65535" exp="area" dr="Z221:Z231" r="Z232" sId="1"/>
    <undo index="65535" exp="area" dr="Y221:Y231" r="Y232" sId="1"/>
    <undo index="65535" exp="area" dr="X221:X231" r="X232" sId="1"/>
    <undo index="65535" exp="area" dr="W221:W231" r="W232" sId="1"/>
    <undo index="65535" exp="area" dr="V221:V231" r="V232" sId="1"/>
    <undo index="65535" exp="area" dr="U221:U231" r="U232" sId="1"/>
    <undo index="65535" exp="area" dr="T221:T231" r="T232" sId="1"/>
    <undo index="65535" exp="area" dr="S221:S231" r="S232" sId="1"/>
    <undo index="65535" exp="area" dr="D221:D231" r="D232" sId="1"/>
    <undo index="65535" exp="area" ref3D="1" dr="$H$1:$N$1048576" dn="Z_65B035E3_87FA_46C5_996E_864F2C8D0EBC_.wvu.Cols" sId="1"/>
    <rfmt sheetId="1" xfDxf="1" sqref="A221:XFD221" start="0" length="0">
      <dxf>
        <font>
          <b/>
        </font>
      </dxf>
    </rfmt>
    <rfmt sheetId="1" sqref="A221" start="0" length="0">
      <dxf>
        <font>
          <sz val="12"/>
          <color auto="1"/>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221"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2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221">
        <f>COUNTIFS(F$8:F$220,$F221)</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221"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221" t="inlineStr">
        <is>
          <t>IP2/2015</t>
        </is>
      </nc>
      <ndxf>
        <font>
          <sz val="12"/>
        </font>
        <fill>
          <patternFill patternType="solid">
            <bgColor rgb="FFFFFF00"/>
          </patternFill>
        </fill>
        <alignment horizontal="left" vertical="center"/>
        <border outline="0">
          <left style="thin">
            <color indexed="64"/>
          </left>
          <right style="thin">
            <color indexed="64"/>
          </right>
          <top style="thin">
            <color indexed="64"/>
          </top>
          <bottom style="thin">
            <color indexed="64"/>
          </bottom>
        </border>
      </ndxf>
    </rcc>
    <rfmt sheetId="1" sqref="G22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22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22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21"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22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22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221"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221"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221">
        <f>SUMIFS(S$8:S$220,$F$8:$F$220,$F221)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221">
        <f>SUMIFS(T$8:T$220,$F$8:$F$220,$F221)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221">
        <f>SUMIFS(U$8:U$220,$F$8:$F$220,$F221)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221">
        <f>SUMIFS(V$8:V$220,$F$8:$F$220,$F221)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221">
        <f>SUMIFS(W$8:W$220,$F$8:$F$220,$F221)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221">
        <f>SUMIFS(X$8:X$220,$F$8:$F$220,$F221)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221">
        <f>SUMIFS(Y$8:Y$220,$F$8:$F$220,$F221)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221">
        <f>SUMIFS(Z$8:Z$220,$F$8:$F$220,$F221)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221">
        <f>SUMIFS(AA$8:AA$220,$F$8:$F$220,$F221)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221">
        <f>SUMIFS(AB$8:AB$220,$F$8:$F$220,$F221)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221">
        <f>SUMIFS(AC$8:AC$220,$F$8:$F$220,$F221)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221">
        <f>SUMIFS(AD$8:AD$220,$F$8:$F$220,$F221)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221">
        <f>SUMIFS(AE$8:AE$220,$F$8:$F$220,$F221)</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221">
        <f>SUMIFS(AF$8:AF$220,$F$8:$F$220,$F221)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221">
        <f>SUMIFS(AG$8:AG$220,$F$8:$F$220,$F221)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22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22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221">
        <f>SUMIFS(AJ$8:AJ$220,$F$8:$F$220,$F221)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221">
        <f>SUMIFS(AK$8:AK$220,$F$8:$F$220,$F221)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221" start="0" length="0">
      <dxf>
        <font>
          <sz val="12"/>
        </font>
      </dxf>
    </rfmt>
  </rrc>
  <rrc rId="3352" sId="1" ref="A221:XFD221" action="deleteRow">
    <undo index="65535" exp="area" dr="AK221:AK230" r="AK231" sId="1"/>
    <undo index="65535" exp="area" dr="AJ221:AJ230" r="AJ231" sId="1"/>
    <undo index="65535" exp="area" dr="AI221:AI230" r="AI231" sId="1"/>
    <undo index="65535" exp="area" dr="AH221:AH230" r="AH231" sId="1"/>
    <undo index="65535" exp="area" dr="AG221:AG230" r="AG231" sId="1"/>
    <undo index="65535" exp="area" dr="AF221:AF230" r="AF231" sId="1"/>
    <undo index="65535" exp="area" dr="AE221:AE230" r="AE231" sId="1"/>
    <undo index="65535" exp="area" dr="AD221:AD230" r="AD231" sId="1"/>
    <undo index="65535" exp="area" dr="AC221:AC230" r="AC231" sId="1"/>
    <undo index="65535" exp="area" dr="AB221:AB230" r="AB231" sId="1"/>
    <undo index="65535" exp="area" dr="AA221:AA230" r="AA231" sId="1"/>
    <undo index="65535" exp="area" dr="Z221:Z230" r="Z231" sId="1"/>
    <undo index="65535" exp="area" dr="Y221:Y230" r="Y231" sId="1"/>
    <undo index="65535" exp="area" dr="X221:X230" r="X231" sId="1"/>
    <undo index="65535" exp="area" dr="W221:W230" r="W231" sId="1"/>
    <undo index="65535" exp="area" dr="V221:V230" r="V231" sId="1"/>
    <undo index="65535" exp="area" dr="U221:U230" r="U231" sId="1"/>
    <undo index="65535" exp="area" dr="T221:T230" r="T231" sId="1"/>
    <undo index="65535" exp="area" dr="S221:S230" r="S231" sId="1"/>
    <undo index="65535" exp="area" dr="D221:D230" r="D231" sId="1"/>
    <undo index="65535" exp="area" ref3D="1" dr="$H$1:$N$1048576" dn="Z_65B035E3_87FA_46C5_996E_864F2C8D0EBC_.wvu.Cols" sId="1"/>
    <rfmt sheetId="1" xfDxf="1" sqref="A221:XFD221" start="0" length="0">
      <dxf>
        <font>
          <b/>
        </font>
      </dxf>
    </rfmt>
    <rfmt sheetId="1" sqref="A221"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221"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2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221">
        <f>COUNTIFS(F$8:F$220,$F221)</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221" t="inlineStr">
        <is>
          <t xml:space="preserve">TOTAL </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221" t="inlineStr">
        <is>
          <t>IP7/2017</t>
        </is>
      </nc>
      <ndxf>
        <font>
          <sz val="12"/>
        </font>
        <fill>
          <patternFill patternType="solid">
            <bgColor rgb="FFFFFF00"/>
          </patternFill>
        </fill>
        <alignment horizontal="left" vertical="center"/>
        <border outline="0">
          <left style="thin">
            <color indexed="64"/>
          </left>
          <right style="thin">
            <color indexed="64"/>
          </right>
          <top style="thin">
            <color indexed="64"/>
          </top>
          <bottom style="thin">
            <color indexed="64"/>
          </bottom>
        </border>
      </ndxf>
    </rcc>
    <rfmt sheetId="1" sqref="G22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22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22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21"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22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22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221"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221"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221">
        <f>SUMIFS(S$8:S$220,$F$8:$F$220,$F221)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221">
        <f>SUMIFS(T$8:T$220,$F$8:$F$220,$F221)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221">
        <f>SUMIFS(U$8:U$220,$F$8:$F$220,$F221)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221">
        <f>SUMIFS(V$8:V$220,$F$8:$F$220,$F221)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221">
        <f>SUMIFS(W$8:W$220,$F$8:$F$220,$F221)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221">
        <f>SUMIFS(X$8:X$220,$F$8:$F$220,$F221)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221">
        <f>SUMIFS(Y$8:Y$220,$F$8:$F$220,$F221)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221">
        <f>SUMIFS(Z$8:Z$220,$F$8:$F$220,$F221)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221">
        <f>SUMIFS(AA$8:AA$220,$F$8:$F$220,$F221)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221">
        <f>SUMIFS(AB$8:AB$220,$F$8:$F$220,$F221)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221">
        <f>SUMIFS(AC$8:AC$220,$F$8:$F$220,$F221)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221">
        <f>SUMIFS(AD$8:AD$220,$F$8:$F$220,$F221)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221">
        <f>SUMIFS(AE$8:AE$220,$F$8:$F$220,$F221)</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221">
        <f>SUMIFS(AF$8:AF$220,$F$8:$F$220,$F221)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221">
        <f>SUMIFS(AG$8:AG$220,$F$8:$F$220,$F221)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22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22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221">
        <f>SUMIFS(AJ$8:AJ$220,$F$8:$F$220,$F221)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221">
        <f>SUMIFS(AK$8:AK$220,$F$8:$F$220,$F221)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221" start="0" length="0">
      <dxf>
        <font>
          <sz val="12"/>
        </font>
      </dxf>
    </rfmt>
  </rrc>
  <rrc rId="3353" sId="1" ref="A221:XFD221" action="deleteRow">
    <undo index="65535" exp="area" dr="AK221:AK229" r="AK230" sId="1"/>
    <undo index="65535" exp="area" dr="AJ221:AJ229" r="AJ230" sId="1"/>
    <undo index="65535" exp="area" dr="AI221:AI229" r="AI230" sId="1"/>
    <undo index="65535" exp="area" dr="AH221:AH229" r="AH230" sId="1"/>
    <undo index="65535" exp="area" dr="AG221:AG229" r="AG230" sId="1"/>
    <undo index="65535" exp="area" dr="AF221:AF229" r="AF230" sId="1"/>
    <undo index="65535" exp="area" dr="AE221:AE229" r="AE230" sId="1"/>
    <undo index="65535" exp="area" dr="AD221:AD229" r="AD230" sId="1"/>
    <undo index="65535" exp="area" dr="AC221:AC229" r="AC230" sId="1"/>
    <undo index="65535" exp="area" dr="AB221:AB229" r="AB230" sId="1"/>
    <undo index="65535" exp="area" dr="AA221:AA229" r="AA230" sId="1"/>
    <undo index="65535" exp="area" dr="Z221:Z229" r="Z230" sId="1"/>
    <undo index="65535" exp="area" dr="Y221:Y229" r="Y230" sId="1"/>
    <undo index="65535" exp="area" dr="X221:X229" r="X230" sId="1"/>
    <undo index="65535" exp="area" dr="W221:W229" r="W230" sId="1"/>
    <undo index="65535" exp="area" dr="V221:V229" r="V230" sId="1"/>
    <undo index="65535" exp="area" dr="U221:U229" r="U230" sId="1"/>
    <undo index="65535" exp="area" dr="T221:T229" r="T230" sId="1"/>
    <undo index="65535" exp="area" dr="S221:S229" r="S230" sId="1"/>
    <undo index="65535" exp="area" dr="D221:D229" r="D230" sId="1"/>
    <undo index="65535" exp="area" ref3D="1" dr="$H$1:$N$1048576" dn="Z_65B035E3_87FA_46C5_996E_864F2C8D0EBC_.wvu.Cols" sId="1"/>
    <rfmt sheetId="1" xfDxf="1" sqref="A221:XFD221" start="0" length="0">
      <dxf>
        <font>
          <b/>
        </font>
      </dxf>
    </rfmt>
    <rfmt sheetId="1" sqref="A221"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221"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2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221">
        <f>COUNTIFS(F$8:F$220,$F221)</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221" t="inlineStr">
        <is>
          <t xml:space="preserve">TOTAL </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221" t="inlineStr">
        <is>
          <t>CP4 more /2017</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22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22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22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21"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22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22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221"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221"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221">
        <f>SUMIFS(S$8:S$220,$F$8:$F$220,$F221)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221">
        <f>SUMIFS(T$8:T$220,$F$8:$F$220,$F221)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221">
        <f>SUMIFS(U$8:U$220,$F$8:$F$220,$F221)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221">
        <f>SUMIFS(V$8:V$220,$F$8:$F$220,$F221)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221">
        <f>SUMIFS(W$8:W$220,$F$8:$F$220,$F221)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221">
        <f>SUMIFS(X$8:X$220,$F$8:$F$220,$F221)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221">
        <f>SUMIFS(Y$8:Y$220,$F$8:$F$220,$F221)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221">
        <f>SUMIFS(Z$8:Z$220,$F$8:$F$220,$F221)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221">
        <f>SUMIFS(AA$8:AA$220,$F$8:$F$220,$F221)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221">
        <f>SUMIFS(AB$8:AB$220,$F$8:$F$220,$F221)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221">
        <f>SUMIFS(AC$8:AC$220,$F$8:$F$220,$F221)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221">
        <f>SUMIFS(AD$8:AD$220,$F$8:$F$220,$F221)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221">
        <f>SUMIFS(AE$8:AE$220,$F$8:$F$220,$F221)</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221">
        <f>SUMIFS(AF$8:AF$220,$F$8:$F$220,$F221)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221">
        <f>SUMIFS(AG$8:AG$220,$F$8:$F$220,$F221)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22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22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221">
        <f>SUMIFS(AJ$8:AJ$220,$F$8:$F$220,$F221)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221">
        <f>SUMIFS(AK$8:AK$220,$F$8:$F$220,$F221)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221" start="0" length="0">
      <dxf>
        <font>
          <sz val="12"/>
        </font>
      </dxf>
    </rfmt>
  </rrc>
  <rrc rId="3354" sId="1" ref="A221:XFD221" action="deleteRow">
    <undo index="65535" exp="area" dr="AK221:AK228" r="AK229" sId="1"/>
    <undo index="65535" exp="area" dr="AJ221:AJ228" r="AJ229" sId="1"/>
    <undo index="65535" exp="area" dr="AI221:AI228" r="AI229" sId="1"/>
    <undo index="65535" exp="area" dr="AH221:AH228" r="AH229" sId="1"/>
    <undo index="65535" exp="area" dr="AG221:AG228" r="AG229" sId="1"/>
    <undo index="65535" exp="area" dr="AF221:AF228" r="AF229" sId="1"/>
    <undo index="65535" exp="area" dr="AE221:AE228" r="AE229" sId="1"/>
    <undo index="65535" exp="area" dr="AD221:AD228" r="AD229" sId="1"/>
    <undo index="65535" exp="area" dr="AC221:AC228" r="AC229" sId="1"/>
    <undo index="65535" exp="area" dr="AB221:AB228" r="AB229" sId="1"/>
    <undo index="65535" exp="area" dr="AA221:AA228" r="AA229" sId="1"/>
    <undo index="65535" exp="area" dr="Z221:Z228" r="Z229" sId="1"/>
    <undo index="65535" exp="area" dr="Y221:Y228" r="Y229" sId="1"/>
    <undo index="65535" exp="area" dr="X221:X228" r="X229" sId="1"/>
    <undo index="65535" exp="area" dr="W221:W228" r="W229" sId="1"/>
    <undo index="65535" exp="area" dr="V221:V228" r="V229" sId="1"/>
    <undo index="65535" exp="area" dr="U221:U228" r="U229" sId="1"/>
    <undo index="65535" exp="area" dr="T221:T228" r="T229" sId="1"/>
    <undo index="65535" exp="area" dr="S221:S228" r="S229" sId="1"/>
    <undo index="65535" exp="area" dr="D221:D228" r="D229" sId="1"/>
    <undo index="65535" exp="area" ref3D="1" dr="$H$1:$N$1048576" dn="Z_65B035E3_87FA_46C5_996E_864F2C8D0EBC_.wvu.Cols" sId="1"/>
    <rfmt sheetId="1" xfDxf="1" sqref="A221:XFD221" start="0" length="0">
      <dxf>
        <font>
          <b/>
        </font>
      </dxf>
    </rfmt>
    <rfmt sheetId="1" sqref="A221"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221"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2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221">
        <f>COUNTIFS(F$8:F$220,$F221)</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221" t="inlineStr">
        <is>
          <t xml:space="preserve">TOTAL </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221" t="inlineStr">
        <is>
          <t>CP4 less /2017</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22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22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22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21"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22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22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221"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221"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221">
        <f>SUMIFS(S$8:S$220,$F$8:$F$220,$F221)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221">
        <f>SUMIFS(T$8:T$220,$F$8:$F$220,$F221)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221">
        <f>SUMIFS(U$8:U$220,$F$8:$F$220,$F221)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221">
        <f>SUMIFS(V$8:V$220,$F$8:$F$220,$F221)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221">
        <f>SUMIFS(W$8:W$220,$F$8:$F$220,$F221)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221">
        <f>SUMIFS(X$8:X$220,$F$8:$F$220,$F221)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221">
        <f>SUMIFS(Y$8:Y$220,$F$8:$F$220,$F221)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221">
        <f>SUMIFS(Z$8:Z$220,$F$8:$F$220,$F221)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221">
        <f>SUMIFS(AA$8:AA$220,$F$8:$F$220,$F221)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221">
        <f>SUMIFS(AB$8:AB$220,$F$8:$F$220,$F221)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221">
        <f>SUMIFS(AC$8:AC$220,$F$8:$F$220,$F221)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221">
        <f>SUMIFS(AD$8:AD$220,$F$8:$F$220,$F221)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221">
        <f>SUMIFS(AE$8:AE$220,$F$8:$F$220,$F221)</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221">
        <f>SUMIFS(AF$8:AF$220,$F$8:$F$220,$F221)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221">
        <f>SUMIFS(AG$8:AG$220,$F$8:$F$220,$F221)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22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22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221">
        <f>SUMIFS(AJ$8:AJ$220,$F$8:$F$220,$F221)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221">
        <f>SUMIFS(AK$8:AK$220,$F$8:$F$220,$F221)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221" start="0" length="0">
      <dxf>
        <font>
          <sz val="12"/>
        </font>
      </dxf>
    </rfmt>
  </rrc>
  <rrc rId="3355" sId="1" ref="A221:XFD221" action="deleteRow">
    <undo index="65535" exp="area" dr="AK221:AK227" r="AK228" sId="1"/>
    <undo index="65535" exp="area" dr="AJ221:AJ227" r="AJ228" sId="1"/>
    <undo index="65535" exp="area" dr="AI221:AI227" r="AI228" sId="1"/>
    <undo index="65535" exp="area" dr="AH221:AH227" r="AH228" sId="1"/>
    <undo index="65535" exp="area" dr="AG221:AG227" r="AG228" sId="1"/>
    <undo index="65535" exp="area" dr="AF221:AF227" r="AF228" sId="1"/>
    <undo index="65535" exp="area" dr="AE221:AE227" r="AE228" sId="1"/>
    <undo index="65535" exp="area" dr="AD221:AD227" r="AD228" sId="1"/>
    <undo index="65535" exp="area" dr="AC221:AC227" r="AC228" sId="1"/>
    <undo index="65535" exp="area" dr="AB221:AB227" r="AB228" sId="1"/>
    <undo index="65535" exp="area" dr="AA221:AA227" r="AA228" sId="1"/>
    <undo index="65535" exp="area" dr="Z221:Z227" r="Z228" sId="1"/>
    <undo index="65535" exp="area" dr="Y221:Y227" r="Y228" sId="1"/>
    <undo index="65535" exp="area" dr="X221:X227" r="X228" sId="1"/>
    <undo index="65535" exp="area" dr="W221:W227" r="W228" sId="1"/>
    <undo index="65535" exp="area" dr="V221:V227" r="V228" sId="1"/>
    <undo index="65535" exp="area" dr="U221:U227" r="U228" sId="1"/>
    <undo index="65535" exp="area" dr="T221:T227" r="T228" sId="1"/>
    <undo index="65535" exp="area" dr="S221:S227" r="S228" sId="1"/>
    <undo index="65535" exp="area" dr="D221:D227" r="D228" sId="1"/>
    <undo index="65535" exp="area" ref3D="1" dr="$H$1:$N$1048576" dn="Z_65B035E3_87FA_46C5_996E_864F2C8D0EBC_.wvu.Cols" sId="1"/>
    <rfmt sheetId="1" xfDxf="1" sqref="A221:XFD221" start="0" length="0">
      <dxf>
        <font>
          <b/>
        </font>
      </dxf>
    </rfmt>
    <rfmt sheetId="1" sqref="A221"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221"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2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221">
        <f>COUNTIFS(F$8:F$220,$F221)</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221"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221" t="inlineStr">
        <is>
          <t>CP6 less /2017</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22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22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22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21"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22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22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221"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221"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221">
        <f>SUMIFS(S$8:S$220,$F$8:$F$220,$F221)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221">
        <f>SUMIFS(T$8:T$220,$F$8:$F$220,$F221)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221">
        <f>SUMIFS(U$8:U$220,$F$8:$F$220,$F221)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221">
        <f>SUMIFS(V$8:V$220,$F$8:$F$220,$F221)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221">
        <f>SUMIFS(W$8:W$220,$F$8:$F$220,$F221)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221">
        <f>SUMIFS(X$8:X$220,$F$8:$F$220,$F221)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221">
        <f>SUMIFS(Y$8:Y$220,$F$8:$F$220,$F221)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221">
        <f>SUMIFS(Z$8:Z$220,$F$8:$F$220,$F221)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221">
        <f>SUMIFS(AA$8:AA$220,$F$8:$F$220,$F221)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221">
        <f>SUMIFS(AB$8:AB$220,$F$8:$F$220,$F221)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221">
        <f>SUMIFS(AC$8:AC$220,$F$8:$F$220,$F221)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221">
        <f>SUMIFS(AD$8:AD$220,$F$8:$F$220,$F221)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221">
        <f>SUMIFS(AE$8:AE$220,$F$8:$F$220,$F221)</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221">
        <f>SUMIFS(AF$8:AF$220,$F$8:$F$220,$F221)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221">
        <f>SUMIFS(AG$8:AG$220,$F$8:$F$220,$F221)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22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22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221">
        <f>SUMIFS(AJ$8:AJ$220,$F$8:$F$220,$F221)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221">
        <f>SUMIFS(AK$8:AK$220,$F$8:$F$220,$F221)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221" start="0" length="0">
      <dxf>
        <font>
          <sz val="12"/>
        </font>
      </dxf>
    </rfmt>
  </rrc>
  <rrc rId="3356" sId="1" ref="A221:XFD221" action="deleteRow">
    <undo index="65535" exp="area" dr="AK221:AK226" r="AK227" sId="1"/>
    <undo index="65535" exp="area" dr="AJ221:AJ226" r="AJ227" sId="1"/>
    <undo index="65535" exp="area" dr="AI221:AI226" r="AI227" sId="1"/>
    <undo index="65535" exp="area" dr="AH221:AH226" r="AH227" sId="1"/>
    <undo index="65535" exp="area" dr="AG221:AG226" r="AG227" sId="1"/>
    <undo index="65535" exp="area" dr="AF221:AF226" r="AF227" sId="1"/>
    <undo index="65535" exp="area" dr="AE221:AE226" r="AE227" sId="1"/>
    <undo index="65535" exp="area" dr="AD221:AD226" r="AD227" sId="1"/>
    <undo index="65535" exp="area" dr="AC221:AC226" r="AC227" sId="1"/>
    <undo index="65535" exp="area" dr="AB221:AB226" r="AB227" sId="1"/>
    <undo index="65535" exp="area" dr="AA221:AA226" r="AA227" sId="1"/>
    <undo index="65535" exp="area" dr="Z221:Z226" r="Z227" sId="1"/>
    <undo index="65535" exp="area" dr="Y221:Y226" r="Y227" sId="1"/>
    <undo index="65535" exp="area" dr="X221:X226" r="X227" sId="1"/>
    <undo index="65535" exp="area" dr="W221:W226" r="W227" sId="1"/>
    <undo index="65535" exp="area" dr="V221:V226" r="V227" sId="1"/>
    <undo index="65535" exp="area" dr="U221:U226" r="U227" sId="1"/>
    <undo index="65535" exp="area" dr="T221:T226" r="T227" sId="1"/>
    <undo index="65535" exp="area" dr="S221:S226" r="S227" sId="1"/>
    <undo index="65535" exp="area" dr="D221:D226" r="D227" sId="1"/>
    <undo index="65535" exp="area" ref3D="1" dr="$H$1:$N$1048576" dn="Z_65B035E3_87FA_46C5_996E_864F2C8D0EBC_.wvu.Cols" sId="1"/>
    <rfmt sheetId="1" xfDxf="1" sqref="A221:XFD221" start="0" length="0">
      <dxf>
        <font>
          <b/>
        </font>
      </dxf>
    </rfmt>
    <rfmt sheetId="1" sqref="A221"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221"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2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221">
        <f>COUNTIFS(F$8:F$220,$F221)</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221"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221" t="inlineStr">
        <is>
          <t>CP6 more /2017</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22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22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22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21"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22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22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221"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221"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221">
        <f>SUMIFS(S$8:S$220,$F$8:$F$220,$F221)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221">
        <f>SUMIFS(T$8:T$220,$F$8:$F$220,$F221)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221">
        <f>SUMIFS(U$8:U$220,$F$8:$F$220,$F221)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221">
        <f>SUMIFS(V$8:V$220,$F$8:$F$220,$F221)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221">
        <f>SUMIFS(W$8:W$220,$F$8:$F$220,$F221)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221">
        <f>SUMIFS(X$8:X$220,$F$8:$F$220,$F221)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221">
        <f>SUMIFS(Y$8:Y$220,$F$8:$F$220,$F221)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221">
        <f>SUMIFS(Z$8:Z$220,$F$8:$F$220,$F221)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221">
        <f>SUMIFS(AA$8:AA$220,$F$8:$F$220,$F221)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221">
        <f>SUMIFS(AB$8:AB$220,$F$8:$F$220,$F221)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221">
        <f>SUMIFS(AC$8:AC$220,$F$8:$F$220,$F221)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221">
        <f>SUMIFS(AD$8:AD$220,$F$8:$F$220,$F221)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221">
        <f>SUMIFS(AE$8:AE$220,$F$8:$F$220,$F221)</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221">
        <f>SUMIFS(AF$8:AF$220,$F$8:$F$220,$F221)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221">
        <f>SUMIFS(AG$8:AG$220,$F$8:$F$220,$F221)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22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22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221">
        <f>SUMIFS(AJ$8:AJ$220,$F$8:$F$220,$F221)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221">
        <f>SUMIFS(AK$8:AK$220,$F$8:$F$220,$F221)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221" start="0" length="0">
      <dxf>
        <font>
          <sz val="12"/>
        </font>
      </dxf>
    </rfmt>
  </rrc>
  <rrc rId="3357" sId="1" ref="A221:XFD221" action="deleteRow">
    <undo index="65535" exp="area" dr="AK221:AK225" r="AK226" sId="1"/>
    <undo index="65535" exp="area" dr="AJ221:AJ225" r="AJ226" sId="1"/>
    <undo index="65535" exp="area" dr="AI221:AI225" r="AI226" sId="1"/>
    <undo index="65535" exp="area" dr="AH221:AH225" r="AH226" sId="1"/>
    <undo index="65535" exp="area" dr="AG221:AG225" r="AG226" sId="1"/>
    <undo index="65535" exp="area" dr="AF221:AF225" r="AF226" sId="1"/>
    <undo index="65535" exp="area" dr="AE221:AE225" r="AE226" sId="1"/>
    <undo index="65535" exp="area" dr="AD221:AD225" r="AD226" sId="1"/>
    <undo index="65535" exp="area" dr="AC221:AC225" r="AC226" sId="1"/>
    <undo index="65535" exp="area" dr="AB221:AB225" r="AB226" sId="1"/>
    <undo index="65535" exp="area" dr="AA221:AA225" r="AA226" sId="1"/>
    <undo index="65535" exp="area" dr="Z221:Z225" r="Z226" sId="1"/>
    <undo index="65535" exp="area" dr="Y221:Y225" r="Y226" sId="1"/>
    <undo index="65535" exp="area" dr="X221:X225" r="X226" sId="1"/>
    <undo index="65535" exp="area" dr="W221:W225" r="W226" sId="1"/>
    <undo index="65535" exp="area" dr="V221:V225" r="V226" sId="1"/>
    <undo index="65535" exp="area" dr="U221:U225" r="U226" sId="1"/>
    <undo index="65535" exp="area" dr="T221:T225" r="T226" sId="1"/>
    <undo index="65535" exp="area" dr="S221:S225" r="S226" sId="1"/>
    <undo index="65535" exp="area" dr="D221:D225" r="D226" sId="1"/>
    <undo index="65535" exp="area" ref3D="1" dr="$H$1:$N$1048576" dn="Z_65B035E3_87FA_46C5_996E_864F2C8D0EBC_.wvu.Cols" sId="1"/>
    <rfmt sheetId="1" xfDxf="1" sqref="A221:XFD221" start="0" length="0">
      <dxf>
        <font>
          <b/>
        </font>
      </dxf>
    </rfmt>
    <rfmt sheetId="1" sqref="A221"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221"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2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221">
        <f>COUNTIFS(F$8:F$220,$F221)</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221"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221" t="inlineStr">
        <is>
          <t>CP1 less /2017</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22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22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22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21"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22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22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221"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221"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221">
        <f>SUMIFS(S$8:S$220,$F$8:$F$220,$F221)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221">
        <f>SUMIFS(T$8:T$220,$F$8:$F$220,$F221)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221">
        <f>SUMIFS(U$8:U$220,$F$8:$F$220,$F221)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221">
        <f>SUMIFS(V$8:V$220,$F$8:$F$220,$F221)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221">
        <f>SUMIFS(W$8:W$220,$F$8:$F$220,$F221)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221">
        <f>SUMIFS(X$8:X$220,$F$8:$F$220,$F221)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221">
        <f>SUMIFS(Y$8:Y$220,$F$8:$F$220,$F221)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221">
        <f>SUMIFS(Z$8:Z$220,$F$8:$F$220,$F221)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221">
        <f>SUMIFS(AA$8:AA$220,$F$8:$F$220,$F221)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221">
        <f>SUMIFS(AB$8:AB$220,$F$8:$F$220,$F221)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221">
        <f>SUMIFS(AC$8:AC$220,$F$8:$F$220,$F221)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221">
        <f>SUMIFS(AD$8:AD$220,$F$8:$F$220,$F221)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221">
        <f>SUMIFS(AE$8:AE$220,$F$8:$F$220,$F221)</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221">
        <f>SUMIFS(AF$8:AF$220,$F$8:$F$220,$F221)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221">
        <f>SUMIFS(AG$8:AG$220,$F$8:$F$220,$F221)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22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22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221">
        <f>SUMIFS(AJ$8:AJ$220,$F$8:$F$220,$F221)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221">
        <f>SUMIFS(AK$8:AK$220,$F$8:$F$220,$F221)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221" start="0" length="0">
      <dxf>
        <font>
          <sz val="12"/>
        </font>
      </dxf>
    </rfmt>
  </rrc>
  <rrc rId="3358" sId="1" ref="A221:XFD221" action="deleteRow">
    <undo index="65535" exp="area" dr="AK221:AK224" r="AK225" sId="1"/>
    <undo index="65535" exp="area" dr="AJ221:AJ224" r="AJ225" sId="1"/>
    <undo index="65535" exp="area" dr="AI221:AI224" r="AI225" sId="1"/>
    <undo index="65535" exp="area" dr="AH221:AH224" r="AH225" sId="1"/>
    <undo index="65535" exp="area" dr="AG221:AG224" r="AG225" sId="1"/>
    <undo index="65535" exp="area" dr="AF221:AF224" r="AF225" sId="1"/>
    <undo index="65535" exp="area" dr="AE221:AE224" r="AE225" sId="1"/>
    <undo index="65535" exp="area" dr="AD221:AD224" r="AD225" sId="1"/>
    <undo index="65535" exp="area" dr="AC221:AC224" r="AC225" sId="1"/>
    <undo index="65535" exp="area" dr="AB221:AB224" r="AB225" sId="1"/>
    <undo index="65535" exp="area" dr="AA221:AA224" r="AA225" sId="1"/>
    <undo index="65535" exp="area" dr="Z221:Z224" r="Z225" sId="1"/>
    <undo index="65535" exp="area" dr="Y221:Y224" r="Y225" sId="1"/>
    <undo index="65535" exp="area" dr="X221:X224" r="X225" sId="1"/>
    <undo index="65535" exp="area" dr="W221:W224" r="W225" sId="1"/>
    <undo index="65535" exp="area" dr="V221:V224" r="V225" sId="1"/>
    <undo index="65535" exp="area" dr="U221:U224" r="U225" sId="1"/>
    <undo index="65535" exp="area" dr="T221:T224" r="T225" sId="1"/>
    <undo index="65535" exp="area" dr="S221:S224" r="S225" sId="1"/>
    <undo index="65535" exp="area" dr="D221:D224" r="D225" sId="1"/>
    <undo index="65535" exp="area" ref3D="1" dr="$H$1:$N$1048576" dn="Z_65B035E3_87FA_46C5_996E_864F2C8D0EBC_.wvu.Cols" sId="1"/>
    <rfmt sheetId="1" xfDxf="1" sqref="A221:XFD221" start="0" length="0">
      <dxf>
        <font>
          <b/>
        </font>
      </dxf>
    </rfmt>
    <rfmt sheetId="1" sqref="A221"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221"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2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221">
        <f>COUNTIFS(F$8:F$220,$F221)</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221"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221" t="inlineStr">
        <is>
          <t>CP1 more /2017</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22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22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22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21"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22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22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221"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221"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221">
        <f>SUMIFS(S$8:S$220,$F$8:$F$220,$F221)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221">
        <f>SUMIFS(T$8:T$220,$F$8:$F$220,$F221)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221">
        <f>SUMIFS(U$8:U$220,$F$8:$F$220,$F221)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221">
        <f>SUMIFS(V$8:V$220,$F$8:$F$220,$F221)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221">
        <f>SUMIFS(W$8:W$220,$F$8:$F$220,$F221)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221">
        <f>SUMIFS(X$8:X$220,$F$8:$F$220,$F221)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221">
        <f>SUMIFS(Y$8:Y$220,$F$8:$F$220,$F221)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221">
        <f>SUMIFS(Z$8:Z$220,$F$8:$F$220,$F221)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221">
        <f>SUMIFS(AA$8:AA$220,$F$8:$F$220,$F221)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221">
        <f>SUMIFS(AB$8:AB$220,$F$8:$F$220,$F221)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221">
        <f>SUMIFS(AC$8:AC$220,$F$8:$F$220,$F221)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221">
        <f>SUMIFS(AD$8:AD$220,$F$8:$F$220,$F221)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221">
        <f>SUMIFS(AE$8:AE$220,$F$8:$F$220,$F221)</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221">
        <f>SUMIFS(AF$8:AF$220,$F$8:$F$220,$F221)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221">
        <f>SUMIFS(AG$8:AG$220,$F$8:$F$220,$F221)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22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22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221">
        <f>SUMIFS(AJ$8:AJ$220,$F$8:$F$220,$F221)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221">
        <f>SUMIFS(AK$8:AK$220,$F$8:$F$220,$F221)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221" start="0" length="0">
      <dxf>
        <font>
          <sz val="12"/>
        </font>
      </dxf>
    </rfmt>
  </rrc>
  <rrc rId="3359" sId="1" ref="A221:XFD221" action="deleteRow">
    <undo index="65535" exp="area" dr="AK221:AK223" r="AK224" sId="1"/>
    <undo index="65535" exp="area" dr="AJ221:AJ223" r="AJ224" sId="1"/>
    <undo index="65535" exp="area" dr="AI221:AI223" r="AI224" sId="1"/>
    <undo index="65535" exp="area" dr="AH221:AH223" r="AH224" sId="1"/>
    <undo index="65535" exp="area" dr="AG221:AG223" r="AG224" sId="1"/>
    <undo index="65535" exp="area" dr="AF221:AF223" r="AF224" sId="1"/>
    <undo index="65535" exp="area" dr="AE221:AE223" r="AE224" sId="1"/>
    <undo index="65535" exp="area" dr="AD221:AD223" r="AD224" sId="1"/>
    <undo index="65535" exp="area" dr="AC221:AC223" r="AC224" sId="1"/>
    <undo index="65535" exp="area" dr="AB221:AB223" r="AB224" sId="1"/>
    <undo index="65535" exp="area" dr="AA221:AA223" r="AA224" sId="1"/>
    <undo index="65535" exp="area" dr="Z221:Z223" r="Z224" sId="1"/>
    <undo index="65535" exp="area" dr="Y221:Y223" r="Y224" sId="1"/>
    <undo index="65535" exp="area" dr="X221:X223" r="X224" sId="1"/>
    <undo index="65535" exp="area" dr="W221:W223" r="W224" sId="1"/>
    <undo index="65535" exp="area" dr="V221:V223" r="V224" sId="1"/>
    <undo index="65535" exp="area" dr="U221:U223" r="U224" sId="1"/>
    <undo index="65535" exp="area" dr="T221:T223" r="T224" sId="1"/>
    <undo index="65535" exp="area" dr="S221:S223" r="S224" sId="1"/>
    <undo index="65535" exp="area" dr="D221:D223" r="D224" sId="1"/>
    <undo index="65535" exp="area" ref3D="1" dr="$H$1:$N$1048576" dn="Z_65B035E3_87FA_46C5_996E_864F2C8D0EBC_.wvu.Cols" sId="1"/>
    <rfmt sheetId="1" xfDxf="1" sqref="A221:XFD221" start="0" length="0">
      <dxf>
        <font>
          <b/>
        </font>
      </dxf>
    </rfmt>
    <rfmt sheetId="1" sqref="A221"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221"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2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221">
        <f>COUNTIFS(F$8:F$220,$F221)</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221"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221" t="inlineStr">
        <is>
          <t>CP 5/2017 (MySMIS: POCA/130/2/2)</t>
        </is>
      </nc>
      <ndxf>
        <font>
          <sz val="12"/>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fmt sheetId="1" sqref="G22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22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22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21"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22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22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221"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221"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221">
        <f>SUMIFS(S$8:S$220,$F$8:$F$220,$F221)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221">
        <f>SUMIFS(T$8:T$220,$F$8:$F$220,$F221)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221">
        <f>SUMIFS(U$8:U$220,$F$8:$F$220,$F221)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221">
        <f>SUMIFS(V$8:V$220,$F$8:$F$220,$F221)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221">
        <f>SUMIFS(W$8:W$220,$F$8:$F$220,$F221)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221">
        <f>SUMIFS(X$8:X$220,$F$8:$F$220,$F221)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221">
        <f>SUMIFS(Y$8:Y$220,$F$8:$F$220,$F221)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221">
        <f>SUMIFS(Z$8:Z$220,$F$8:$F$220,$F221)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221">
        <f>SUMIFS(AA$8:AA$220,$F$8:$F$220,$F221)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221">
        <f>SUMIFS(AB$8:AB$220,$F$8:$F$220,$F221)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221">
        <f>SUMIFS(AC$8:AC$220,$F$8:$F$220,$F221)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221">
        <f>SUMIFS(AD$8:AD$220,$F$8:$F$220,$F221)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221">
        <f>SUMIFS(AE$8:AE$220,$F$8:$F$220,$F221)</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221">
        <f>SUMIFS(AF$8:AF$220,$F$8:$F$220,$F221)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221">
        <f>SUMIFS(AG$8:AG$220,$F$8:$F$220,$F221)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22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22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221">
        <f>SUMIFS(AJ$8:AJ$220,$F$8:$F$220,$F221)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221">
        <f>SUMIFS(AK$8:AK$220,$F$8:$F$220,$F221)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221" start="0" length="0">
      <dxf>
        <font>
          <sz val="12"/>
        </font>
      </dxf>
    </rfmt>
  </rrc>
  <rrc rId="3360" sId="1" ref="A221:XFD221" action="deleteRow">
    <undo index="65535" exp="area" dr="AK221:AK222" r="AK223" sId="1"/>
    <undo index="65535" exp="area" dr="AJ221:AJ222" r="AJ223" sId="1"/>
    <undo index="65535" exp="area" dr="AI221:AI222" r="AI223" sId="1"/>
    <undo index="65535" exp="area" dr="AH221:AH222" r="AH223" sId="1"/>
    <undo index="65535" exp="area" dr="AG221:AG222" r="AG223" sId="1"/>
    <undo index="65535" exp="area" dr="AF221:AF222" r="AF223" sId="1"/>
    <undo index="65535" exp="area" dr="AE221:AE222" r="AE223" sId="1"/>
    <undo index="65535" exp="area" dr="AD221:AD222" r="AD223" sId="1"/>
    <undo index="65535" exp="area" dr="AC221:AC222" r="AC223" sId="1"/>
    <undo index="65535" exp="area" dr="AB221:AB222" r="AB223" sId="1"/>
    <undo index="65535" exp="area" dr="AA221:AA222" r="AA223" sId="1"/>
    <undo index="65535" exp="area" dr="Z221:Z222" r="Z223" sId="1"/>
    <undo index="65535" exp="area" dr="Y221:Y222" r="Y223" sId="1"/>
    <undo index="65535" exp="area" dr="X221:X222" r="X223" sId="1"/>
    <undo index="65535" exp="area" dr="W221:W222" r="W223" sId="1"/>
    <undo index="65535" exp="area" dr="V221:V222" r="V223" sId="1"/>
    <undo index="65535" exp="area" dr="U221:U222" r="U223" sId="1"/>
    <undo index="65535" exp="area" dr="T221:T222" r="T223" sId="1"/>
    <undo index="65535" exp="area" dr="S221:S222" r="S223" sId="1"/>
    <undo index="65535" exp="area" dr="D221:D222" r="D223" sId="1"/>
    <undo index="65535" exp="area" ref3D="1" dr="$H$1:$N$1048576" dn="Z_65B035E3_87FA_46C5_996E_864F2C8D0EBC_.wvu.Cols" sId="1"/>
    <rfmt sheetId="1" xfDxf="1" sqref="A221:XFD221" start="0" length="0">
      <dxf>
        <font>
          <b/>
        </font>
      </dxf>
    </rfmt>
    <rfmt sheetId="1" sqref="A221"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221"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2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221">
        <f>COUNTIFS(F$8:F$220,$F221)</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221"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221" t="inlineStr">
        <is>
          <t>CP3/2017 (MySMIS: POCA/113/2/3)</t>
        </is>
      </nc>
      <ndxf>
        <font>
          <sz val="12"/>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fmt sheetId="1" sqref="G22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22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22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21"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22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22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221"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221"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221">
        <f>SUMIFS(S$8:S$220,$F$8:$F$220,$F221)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221">
        <f>SUMIFS(T$8:T$220,$F$8:$F$220,$F221)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221">
        <f>SUMIFS(U$8:U$220,$F$8:$F$220,$F221)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221">
        <f>SUMIFS(V$8:V$220,$F$8:$F$220,$F221)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221">
        <f>SUMIFS(W$8:W$220,$F$8:$F$220,$F221)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221">
        <f>SUMIFS(X$8:X$220,$F$8:$F$220,$F221)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221">
        <f>SUMIFS(Y$8:Y$220,$F$8:$F$220,$F221)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221">
        <f>SUMIFS(Z$8:Z$220,$F$8:$F$220,$F221)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221">
        <f>SUMIFS(AA$8:AA$220,$F$8:$F$220,$F221)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221">
        <f>SUMIFS(AB$8:AB$220,$F$8:$F$220,$F221)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221">
        <f>SUMIFS(AC$8:AC$220,$F$8:$F$220,$F221)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221">
        <f>SUMIFS(AD$8:AD$220,$F$8:$F$220,$F221)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221">
        <f>SUMIFS(AE$8:AE$220,$F$8:$F$220,$F221)</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221">
        <f>SUMIFS(AF$8:AF$220,$F$8:$F$220,$F221)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221">
        <f>SUMIFS(AG$8:AG$220,$F$8:$F$220,$F221)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22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22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221">
        <f>SUMIFS(AJ$8:AJ$220,$F$8:$F$220,$F221)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221">
        <f>SUMIFS(AK$8:AK$220,$F$8:$F$220,$F221)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221" start="0" length="0">
      <dxf>
        <font>
          <sz val="12"/>
        </font>
      </dxf>
    </rfmt>
  </rrc>
  <rrc rId="3361" sId="1" ref="A221:XFD221" action="deleteRow">
    <undo index="65535" exp="area" dr="AK221" r="AK222" sId="1"/>
    <undo index="65535" exp="area" dr="AJ221" r="AJ222" sId="1"/>
    <undo index="65535" exp="area" dr="AI221" r="AI222" sId="1"/>
    <undo index="65535" exp="area" dr="AH221" r="AH222" sId="1"/>
    <undo index="65535" exp="area" dr="AG221" r="AG222" sId="1"/>
    <undo index="65535" exp="area" dr="AF221" r="AF222" sId="1"/>
    <undo index="65535" exp="area" dr="AE221" r="AE222" sId="1"/>
    <undo index="65535" exp="area" dr="AD221" r="AD222" sId="1"/>
    <undo index="65535" exp="area" dr="AC221" r="AC222" sId="1"/>
    <undo index="65535" exp="area" dr="AB221" r="AB222" sId="1"/>
    <undo index="65535" exp="area" dr="AA221" r="AA222" sId="1"/>
    <undo index="65535" exp="area" dr="Z221" r="Z222" sId="1"/>
    <undo index="65535" exp="area" dr="Y221" r="Y222" sId="1"/>
    <undo index="65535" exp="area" dr="X221" r="X222" sId="1"/>
    <undo index="65535" exp="area" dr="W221" r="W222" sId="1"/>
    <undo index="65535" exp="area" dr="V221" r="V222" sId="1"/>
    <undo index="65535" exp="area" dr="U221" r="U222" sId="1"/>
    <undo index="65535" exp="area" dr="T221" r="T222" sId="1"/>
    <undo index="65535" exp="area" dr="S221" r="S222" sId="1"/>
    <undo index="65535" exp="area" dr="D221" r="D222" sId="1"/>
    <undo index="65535" exp="area" ref3D="1" dr="$H$1:$N$1048576" dn="Z_65B035E3_87FA_46C5_996E_864F2C8D0EBC_.wvu.Cols" sId="1"/>
    <rfmt sheetId="1" xfDxf="1" sqref="A221:XFD221" start="0" length="0">
      <dxf>
        <font>
          <b/>
        </font>
      </dxf>
    </rfmt>
    <rfmt sheetId="1" sqref="A221"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221"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2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221">
        <f>COUNTIFS(F$8:F$220,$F221)</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221" t="inlineStr">
        <is>
          <t xml:space="preserve">TOTAL </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221" t="inlineStr">
        <is>
          <t>IP9/2017 (MySMIS:
POCA/131/2/3)</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22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221"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22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21"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22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221"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221"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221"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221"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221">
        <f>SUMIFS(S$8:S$220,$F$8:$F$220,$F221)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221">
        <f>SUMIFS(T$8:T$220,$F$8:$F$220,$F221)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221">
        <f>SUMIFS(U$8:U$220,$F$8:$F$220,$F221)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221">
        <f>SUMIFS(V$8:V$220,$F$8:$F$220,$F221)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221">
        <f>SUMIFS(W$8:W$220,$F$8:$F$220,$F221)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221">
        <f>SUMIFS(X$8:X$220,$F$8:$F$220,$F221)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221">
        <f>SUMIFS(Y$8:Y$220,$F$8:$F$220,$F221)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221">
        <f>SUMIFS(Z$8:Z$220,$F$8:$F$220,$F221)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221">
        <f>SUMIFS(AA$8:AA$220,$F$8:$F$220,$F221)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221">
        <f>SUMIFS(AB$8:AB$220,$F$8:$F$220,$F221)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221">
        <f>SUMIFS(AC$8:AC$220,$F$8:$F$220,$F221)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221">
        <f>SUMIFS(AD$8:AD$220,$F$8:$F$220,$F221)</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221">
        <f>SUMIFS(AE$8:AE$220,$F$8:$F$220,$F221)</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221">
        <f>SUMIFS(AF$8:AF$220,$F$8:$F$220,$F221)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221">
        <f>SUMIFS(AG$8:AG$220,$F$8:$F$220,$F221)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22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221"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221">
        <f>SUMIFS(AJ$8:AJ$220,$F$8:$F$220,$F221)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221">
        <f>SUMIFS(AK$8:AK$220,$F$8:$F$220,$F221)</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221" start="0" length="0">
      <dxf>
        <font>
          <sz val="12"/>
        </font>
      </dxf>
    </rfmt>
  </rrc>
  <rrc rId="3362" sId="1" ref="A221:XFD221" action="deleteRow">
    <undo index="65535" exp="ref" v="1" dr="AK221" r="AK223" sId="1"/>
    <undo index="65535" exp="ref" v="1" dr="AJ221" r="AJ223" sId="1"/>
    <undo index="65535" exp="ref" v="1" dr="AI221" r="AI223" sId="1"/>
    <undo index="65535" exp="ref" v="1" dr="AH221" r="AH223" sId="1"/>
    <undo index="65535" exp="ref" v="1" dr="AG221" r="AG223" sId="1"/>
    <undo index="65535" exp="ref" v="1" dr="AF221" r="AF223" sId="1"/>
    <undo index="65535" exp="ref" v="1" dr="AE221" r="AE223" sId="1"/>
    <undo index="65535" exp="ref" v="1" dr="AD221" r="AD223" sId="1"/>
    <undo index="65535" exp="ref" v="1" dr="AC221" r="AC223" sId="1"/>
    <undo index="65535" exp="ref" v="1" dr="AB221" r="AB223" sId="1"/>
    <undo index="65535" exp="ref" v="1" dr="AA221" r="AA223" sId="1"/>
    <undo index="65535" exp="ref" v="1" dr="Z221" r="Z223" sId="1"/>
    <undo index="65535" exp="ref" v="1" dr="Y221" r="Y223" sId="1"/>
    <undo index="65535" exp="ref" v="1" dr="X221" r="X223" sId="1"/>
    <undo index="65535" exp="ref" v="1" dr="W221" r="W223" sId="1"/>
    <undo index="65535" exp="ref" v="1" dr="V221" r="V223" sId="1"/>
    <undo index="65535" exp="ref" v="1" dr="U221" r="U223" sId="1"/>
    <undo index="65535" exp="ref" v="1" dr="T221" r="T223" sId="1"/>
    <undo index="65535" exp="ref" v="1" dr="S221" r="S223" sId="1"/>
    <undo index="65535" exp="ref" v="1" dr="D221" r="D223" sId="1"/>
    <undo index="65535" exp="area" ref3D="1" dr="$H$1:$N$1048576" dn="Z_65B035E3_87FA_46C5_996E_864F2C8D0EBC_.wvu.Cols" sId="1"/>
    <rfmt sheetId="1" xfDxf="1" sqref="A221:XFD221" start="0" length="0">
      <dxf>
        <font>
          <b/>
        </font>
      </dxf>
    </rfmt>
    <rfmt sheetId="1" sqref="A221"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221"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21" start="0" length="0">
      <dxf>
        <font>
          <sz val="12"/>
          <color auto="1"/>
        </font>
        <numFmt numFmtId="3"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s="1" dxf="1">
      <nc r="D221">
        <f>SUM(#REF!)</f>
      </nc>
      <ndxf>
        <font>
          <sz val="12"/>
          <color auto="1"/>
          <name val="Calibri"/>
          <family val="2"/>
          <charset val="238"/>
          <scheme val="minor"/>
        </font>
        <numFmt numFmtId="166" formatCode="#,##0_ ;\-#,##0\ "/>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221" t="inlineStr">
        <is>
          <t>TOTAL AXA 2</t>
        </is>
      </nc>
      <n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ndxf>
    </rcc>
    <rfmt sheetId="1" sqref="F221" start="0" length="0">
      <dxf>
        <font>
          <sz val="12"/>
        </font>
        <fill>
          <patternFill patternType="solid">
            <bgColor rgb="FFFFFF00"/>
          </patternFill>
        </fill>
        <alignment horizontal="left" vertical="center"/>
        <border outline="0">
          <left style="thin">
            <color indexed="64"/>
          </left>
          <right style="thin">
            <color indexed="64"/>
          </right>
          <top style="thin">
            <color indexed="64"/>
          </top>
          <bottom style="thin">
            <color indexed="64"/>
          </bottom>
        </border>
      </dxf>
    </rfmt>
    <rfmt sheetId="1" sqref="G221" start="0" length="0">
      <dxf>
        <font>
          <sz val="12"/>
          <color auto="1"/>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H221" start="0" length="0">
      <dxf>
        <font>
          <sz val="12"/>
          <color auto="1"/>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22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21" start="0" length="0">
      <dxf>
        <font>
          <sz val="12"/>
          <color auto="1"/>
        </font>
        <fill>
          <patternFill patternType="solid">
            <bgColor theme="9" tint="0.59999389629810485"/>
          </patternFill>
        </fill>
        <alignment horizontal="justify" vertical="center" wrapText="1"/>
        <border outline="0">
          <left style="thin">
            <color indexed="64"/>
          </left>
          <right style="thin">
            <color indexed="64"/>
          </right>
          <top style="thin">
            <color indexed="64"/>
          </top>
          <bottom style="thin">
            <color indexed="64"/>
          </bottom>
        </border>
      </dxf>
    </rfmt>
    <rfmt sheetId="1" sqref="K221" start="0" length="0">
      <dxf>
        <font>
          <sz val="12"/>
          <color auto="1"/>
        </font>
        <numFmt numFmtId="19" formatCode="dd/mm/yyyy"/>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221" start="0" length="0">
      <dxf>
        <font>
          <sz val="12"/>
          <color auto="1"/>
        </font>
        <numFmt numFmtId="19" formatCode="dd/mm/yyyy"/>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221" start="0" length="0">
      <dxf>
        <font>
          <sz val="12"/>
          <color auto="1"/>
        </font>
        <numFmt numFmtId="164" formatCode="0.000000000"/>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221"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221"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221"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221" start="0" length="0">
      <dxf>
        <font>
          <sz val="12"/>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221"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s="1" dxf="1">
      <nc r="S22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T22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U22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V22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W22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X22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Y22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Z22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A22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B22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C22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D22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E22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F22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G22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H22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I22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J22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K221">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fmt sheetId="1" sqref="AL221" start="0" length="0">
      <dxf>
        <font>
          <sz val="12"/>
        </font>
      </dxf>
    </rfmt>
  </rrc>
  <rrc rId="3363" sId="1" ref="A221:XFD221" action="deleteRow">
    <undo index="65535" exp="ref" v="1" dr="AK221" r="AK222" sId="1"/>
    <undo index="65535" exp="ref" v="1" dr="AJ221" r="AJ222" sId="1"/>
    <undo index="65535" exp="ref" v="1" dr="AI221" r="AI222" sId="1"/>
    <undo index="65535" exp="ref" v="1" dr="AH221" r="AH222" sId="1"/>
    <undo index="65535" exp="ref" v="1" dr="AG221" r="AG222" sId="1"/>
    <undo index="65535" exp="ref" v="1" dr="AF221" r="AF222" sId="1"/>
    <undo index="65535" exp="ref" v="1" dr="AE221" r="AE222" sId="1"/>
    <undo index="65535" exp="ref" v="1" dr="AD221" r="AD222" sId="1"/>
    <undo index="65535" exp="ref" v="1" dr="AC221" r="AC222" sId="1"/>
    <undo index="65535" exp="ref" v="1" dr="AB221" r="AB222" sId="1"/>
    <undo index="65535" exp="ref" v="1" dr="AA221" r="AA222" sId="1"/>
    <undo index="65535" exp="ref" v="1" dr="Z221" r="Z222" sId="1"/>
    <undo index="65535" exp="ref" v="1" dr="Y221" r="Y222" sId="1"/>
    <undo index="65535" exp="ref" v="1" dr="X221" r="X222" sId="1"/>
    <undo index="65535" exp="ref" v="1" dr="W221" r="W222" sId="1"/>
    <undo index="65535" exp="ref" v="1" dr="V221" r="V222" sId="1"/>
    <undo index="65535" exp="ref" v="1" dr="U221" r="U222" sId="1"/>
    <undo index="65535" exp="ref" v="1" dr="T221" r="T222" sId="1"/>
    <undo index="65535" exp="ref" v="1" dr="S221" r="S222" sId="1"/>
    <undo index="0" exp="ref" v="1" dr="D221" r="D222" sId="1"/>
    <undo index="65535" exp="area" ref3D="1" dr="$H$1:$N$1048576" dn="Z_65B035E3_87FA_46C5_996E_864F2C8D0EBC_.wvu.Cols" sId="1"/>
    <rfmt sheetId="1" xfDxf="1" sqref="A221:XFD221" start="0" length="0">
      <dxf>
        <font>
          <b/>
        </font>
      </dxf>
    </rfmt>
    <rfmt sheetId="1" sqref="A221" start="0" length="0">
      <dxf>
        <font>
          <sz val="12"/>
          <color auto="1"/>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221"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21" start="0" length="0">
      <dxf>
        <font>
          <sz val="12"/>
          <color auto="1"/>
        </font>
        <numFmt numFmtId="3"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221">
        <f>COUNT(C127:C129)</f>
      </nc>
      <n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221" t="inlineStr">
        <is>
          <t>TOTAL AXA 3</t>
        </is>
      </nc>
      <n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ndxf>
    </rcc>
    <rcc rId="0" sId="1" dxf="1">
      <nc r="F221" t="inlineStr">
        <is>
          <t>AT 1/2016</t>
        </is>
      </nc>
      <ndxf>
        <font>
          <sz val="12"/>
        </font>
        <fill>
          <patternFill patternType="solid">
            <bgColor rgb="FFFFFF00"/>
          </patternFill>
        </fill>
        <alignment horizontal="left" vertical="center"/>
        <border outline="0">
          <left style="thin">
            <color indexed="64"/>
          </left>
          <right style="thin">
            <color indexed="64"/>
          </right>
          <top style="thin">
            <color indexed="64"/>
          </top>
          <bottom style="thin">
            <color indexed="64"/>
          </bottom>
        </border>
      </ndxf>
    </rcc>
    <rfmt sheetId="1" sqref="G221" start="0" length="0">
      <dxf>
        <font>
          <sz val="12"/>
          <color auto="1"/>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H221" start="0" length="0">
      <dxf>
        <font>
          <sz val="12"/>
          <color auto="1"/>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221"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J221" start="0" length="0">
      <dxf>
        <font>
          <sz val="12"/>
          <color auto="1"/>
        </font>
        <fill>
          <patternFill patternType="solid">
            <bgColor theme="9" tint="0.59999389629810485"/>
          </patternFill>
        </fill>
        <alignment horizontal="justify" vertical="center" wrapText="1"/>
        <border outline="0">
          <left style="thin">
            <color indexed="64"/>
          </left>
          <right style="thin">
            <color indexed="64"/>
          </right>
          <top style="thin">
            <color indexed="64"/>
          </top>
          <bottom style="thin">
            <color indexed="64"/>
          </bottom>
        </border>
      </dxf>
    </rfmt>
    <rfmt sheetId="1" sqref="K221" start="0" length="0">
      <dxf>
        <font>
          <sz val="12"/>
          <color auto="1"/>
        </font>
        <numFmt numFmtId="19" formatCode="dd/mm/yyyy"/>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221" start="0" length="0">
      <dxf>
        <font>
          <sz val="12"/>
          <color auto="1"/>
        </font>
        <numFmt numFmtId="19" formatCode="dd/mm/yyyy"/>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221" start="0" length="0">
      <dxf>
        <font>
          <sz val="12"/>
          <color auto="1"/>
        </font>
        <numFmt numFmtId="164" formatCode="0.000000000"/>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221"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221"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221"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221" start="0" length="0">
      <dxf>
        <font>
          <sz val="12"/>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221"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s="1" dxf="1">
      <nc r="S221">
        <f>SUMIFS(S$8:S$220,$F$8:$F$220,$F221)</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T221">
        <f>SUMIFS(T$8:T$220,$F$8:$F$220,$F221)</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U221">
        <f>SUMIFS(U$8:U$220,$F$8:$F$220,$F221)</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V221">
        <f>SUMIFS(V$8:V$220,$F$8:$F$220,$F221)</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W221">
        <f>SUMIFS(W$8:W$220,$F$8:$F$220,$F221)</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X221">
        <f>SUMIFS(X$8:X$220,$F$8:$F$220,$F221)</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Y221">
        <f>SUMIFS(Y$81:Y$220,$F$81:$F$220,$F221)</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Z221">
        <f>SUMIFS(Z$81:Z$220,$F$81:$F$220,$F221)</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A221">
        <f>SUMIFS(AA$81:AA$220,$F$81:$F$220,$F221)</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B221">
        <f>SUMIFS(AB$8:AB$220,$F$8:$F$220,$F221)</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C221">
        <f>SUMIFS(AC$8:AC$220,$F$8:$F$220,$F221)</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D221">
        <f>SUMIFS(AD$8:AD$220,$F$8:$F$220,$F221)</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E221">
        <f>SUMIFS(AE$8:AE$220,$F$8:$F$220,$F221)</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F221">
        <f>SUMIFS(AF$8:AF$220,$F$8:$F$220,$F221)</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G221">
        <f>SUMIFS(AG$8:AG$220,$F$8:$F$220,$F221)</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fmt sheetId="1" s="1" sqref="AH221" start="0" length="0">
      <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dxf>
    </rfmt>
    <rfmt sheetId="1" s="1" sqref="AI221" start="0" length="0">
      <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dxf>
    </rfmt>
    <rcc rId="0" sId="1" s="1" dxf="1">
      <nc r="AJ221">
        <f>SUMIFS(AJ$8:AJ$220,$F$8:$F$220,$F221)</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K221">
        <f>SUMIFS(AK$8:AK$220,$F$8:$F$220,$F221)</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fmt sheetId="1" sqref="AL221" start="0" length="0">
      <dxf>
        <font>
          <sz val="12"/>
        </font>
      </dxf>
    </rfmt>
  </rrc>
  <rrc rId="3364" sId="1" ref="A221:XFD221" action="deleteRow">
    <undo index="65535" exp="ref" v="1" dr="AB221" r="Y228" sId="1"/>
    <undo index="0" exp="ref" v="1" dr="Y221" r="Y228" sId="1"/>
    <undo index="65535" exp="area" ref3D="1" dr="$A$1:$AL$221" dn="Z_FE50EAC0_52A5_4C33_B973_65E93D03D3EA_.wvu.PrintArea" sId="1"/>
    <undo index="65535" exp="area" ref3D="1" dr="$A$6:$AL$221" dn="Z_F52D90D4_508D_43B6_8295_6D179E5F0FEB_.wvu.FilterData" sId="1"/>
    <undo index="65535" exp="area" ref3D="1" dr="$A$6:$AL$221" dn="Z_EFE45138_A2B3_46EB_8A69_D9745D73FBF5_.wvu.FilterData" sId="1"/>
    <undo index="65535" exp="area" ref3D="1" dr="$A$1:$AL$221" dn="Z_EF10298D_3F59_43F1_9A86_8C1CCA3B5D93_.wvu.PrintArea" sId="1"/>
    <undo index="65535" exp="area" ref3D="1" dr="$A$6:$AL$221" dn="Z_EF10298D_3F59_43F1_9A86_8C1CCA3B5D93_.wvu.FilterData" sId="1"/>
    <undo index="65535" exp="area" ref3D="1" dr="$A$1:$AL$221" dn="Z_EEA37434_2D22_478B_B49F_C3E8CD4AC2E1_.wvu.PrintArea" sId="1"/>
    <undo index="65535" exp="area" ref3D="1" dr="$A$1:$AL$221" dn="Z_EB0F2E6A_FA33_479E_9A47_8E3494FBB4DE_.wvu.PrintArea" sId="1"/>
    <undo index="65535" exp="area" ref3D="1" dr="$A$6:$AL$221" dn="Z_EB0F2E6A_FA33_479E_9A47_8E3494FBB4DE_.wvu.FilterData" sId="1"/>
    <undo index="65535" exp="area" ref3D="1" dr="$A$1:$AL$221" dn="Z_EA64E7D7_BA48_4965_B650_778AE412FE0C_.wvu.PrintArea" sId="1"/>
    <undo index="65535" exp="area" ref3D="1" dr="$A$6:$AL$221" dn="Z_DE09B69C_7EEF_4060_8E06_F7DEC4B96D7E_.wvu.FilterData" sId="1"/>
    <undo index="65535" exp="area" ref3D="1" dr="$A$6:$AL$221" dn="Z_DD93CA86_AFD6_4C47_828D_70472BFCD288_.wvu.FilterData" sId="1"/>
    <undo index="65535" exp="area" ref3D="1" dr="$A$6:$AL$221" dn="Z_DB43929D_F4B7_43FF_975F_960476D189E8_.wvu.FilterData" sId="1"/>
    <undo index="65535" exp="area" ref3D="1" dr="$A$6:$AL$221" dn="Z_D802EE0F_98B9_4410_B31B_4ACC0EC9C9BC_.wvu.FilterData" sId="1"/>
    <undo index="65535" exp="area" ref3D="1" dr="$A$6:$AL$221" dn="Z_C71F80D5_B6C1_4ED9_B18D_D719D69F5A47_.wvu.FilterData" sId="1"/>
    <undo index="65535" exp="area" ref3D="1" dr="$A$6:$AL$221" dn="Z_C4E44235_F714_4BCE_B2B0_F4813D3BDF91_.wvu.FilterData" sId="1"/>
    <undo index="65535" exp="area" ref3D="1" dr="$A$1:$AL$221" dn="Z_C408A2F1_296F_4EAD_B15B_336D73846FDD_.wvu.PrintArea" sId="1"/>
    <undo index="65535" exp="area" ref3D="1" dr="$A$1:$AL$221" dn="Z_C3502361_AD2C_4705_878B_D12169ED60B1_.wvu.PrintArea" sId="1"/>
    <undo index="65535" exp="area" ref3D="1" dr="$A$6:$AL$221" dn="Z_C3502361_AD2C_4705_878B_D12169ED60B1_.wvu.FilterData" sId="1"/>
    <undo index="65535" exp="area" ref3D="1" dr="$A$6:$AL$221" dn="Z_AECBC9F6_D9DE_4043_9C2F_160F7ECDAD3D_.wvu.FilterData" sId="1"/>
    <undo index="65535" exp="area" ref3D="1" dr="$A$6:$AL$221" dn="Z_AE58BCBC_9F06_4E6C_A28B_2F5626DD7C1B_.wvu.FilterData" sId="1"/>
    <undo index="65535" exp="area" ref3D="1" dr="$A$1:$AL$221" dn="Z_A87F3E0E_3A8E_4B82_8170_33752259B7DB_.wvu.PrintArea" sId="1"/>
    <undo index="65535" exp="area" ref3D="1" dr="$A$6:$AL$221" dn="Z_A87F3E0E_3A8E_4B82_8170_33752259B7DB_.wvu.FilterData" sId="1"/>
    <undo index="65535" exp="area" ref3D="1" dr="$A$1:$AL$221" dn="Z_A5B1481C_EF26_486A_984F_85CDDC2FD94F_.wvu.PrintArea" sId="1"/>
    <undo index="65535" exp="area" ref3D="1" dr="$A$1:$AL$221" dn="Z_9EA5E3FA_46F1_4729_828C_4A08518018C1_.wvu.PrintArea" sId="1"/>
    <undo index="65535" exp="area" ref3D="1" dr="$A$1:$AL$221" dn="Z_9980B309_0131_4577_BF29_212714399FDF_.wvu.PrintArea" sId="1"/>
    <undo index="65535" exp="area" ref3D="1" dr="$A$6:$AL$221" dn="Z_923E7374_9C36_4380_9E0A_313EA2F408F0_.wvu.FilterData" sId="1"/>
    <undo index="65535" exp="area" ref3D="1" dr="$A$6:$AL$221" dn="Z_91199DA1_59E7_4345_8CB7_A1085C901326_.wvu.FilterData" sId="1"/>
    <undo index="65535" exp="area" ref3D="1" dr="$A$1:$AL$221" dn="Z_905D93EA_5662_45AB_8995_A9908B3E5D52_.wvu.PrintArea" sId="1"/>
    <undo index="65535" exp="area" ref3D="1" dr="$A$6:$AL$221" dn="Z_902D3CAF_0577_4A3F_A86A_C01FD8CA4695_.wvu.FilterData" sId="1"/>
    <undo index="65535" exp="area" ref3D="1" dr="$A$1:$AL$221" dn="Z_901F9774_8BE7_424D_87C2_1026F3FA2E93_.wvu.PrintArea" sId="1"/>
    <undo index="65535" exp="area" ref3D="1" dr="$A$6:$AL$221" dn="Z_89F20599_320E_4C2A_9159_8E9F2F24F61C_.wvu.FilterData" sId="1"/>
    <undo index="65535" exp="area" ref3D="1" dr="$A$6:$AL$221" dn="Z_831F7439_6937_483F_B601_184FEF5CECFD_.wvu.FilterData" sId="1"/>
    <undo index="65535" exp="area" ref3D="1" dr="$A$6:$AL$221" dn="Z_7D2F4374_D571_49E4_B659_129D2AFDC43C_.wvu.FilterData" sId="1"/>
    <undo index="65535" exp="area" ref3D="1" dr="$A$1:$AL$221" dn="Z_7C1B4D6D_D666_48DD_AB17_E00791B6F0B6_.wvu.PrintArea" sId="1"/>
    <undo index="65535" exp="area" ref3D="1" dr="$A$1:$AL$221" dn="Z_747340EB_2B31_46D2_ACDE_4FA91E2B50F6_.wvu.PrintArea" sId="1"/>
    <undo index="65535" exp="area" ref3D="1" dr="$A$6:$AL$221" dn="Z_6CE52079_5576_45A5_9A9F_9CA970D849EF_.wvu.FilterData" sId="1"/>
    <undo index="65535" exp="area" ref3D="1" dr="$A$1:$AL$221" dn="Z_65C35D6D_934F_4431_BA92_90255FC17BA4_.wvu.PrintArea" sId="1"/>
    <undo index="65535" exp="area" ref3D="1" dr="$A$1:$AL$221" dn="Z_65B035E3_87FA_46C5_996E_864F2C8D0EBC_.wvu.PrintArea" sId="1"/>
    <undo index="65535" exp="area" ref3D="1" dr="$H$1:$N$1048576" dn="Z_65B035E3_87FA_46C5_996E_864F2C8D0EBC_.wvu.Cols" sId="1"/>
    <undo index="65535" exp="area" ref3D="1" dr="$A$1:$AL$221" dn="Z_5AAA4DFE_88B1_4674_95ED_5FCD7A50BC22_.wvu.PrintArea" sId="1"/>
    <undo index="65535" exp="area" ref3D="1" dr="$A$1:$AL$221" dn="Z_53ED3D47_B2C0_43A1_9A1E_F030D529F74C_.wvu.PrintArea" sId="1"/>
    <undo index="65535" exp="area" ref3D="1" dr="$A$6:$AL$221" dn="Z_53ED3D47_B2C0_43A1_9A1E_F030D529F74C_.wvu.FilterData" sId="1"/>
    <undo index="65535" exp="area" ref3D="1" dr="$A$6:$AL$221" dn="Z_4FDB167B_D56E_45D4_B120_847D0871AA6B_.wvu.FilterData" sId="1"/>
    <undo index="65535" exp="area" ref3D="1" dr="$A$6:$AL$221" dn="Z_41AA4E5D_9625_4478_B720_2BD6AE34E699_.wvu.FilterData" sId="1"/>
    <undo index="65535" exp="area" ref3D="1" dr="$A$1:$AL$221" dn="Z_3AFE79CE_CE75_447D_8C73_1AE63A224CBA_.wvu.PrintArea" sId="1"/>
    <undo index="65535" exp="area" ref3D="1" dr="$A$6:$AL$221" dn="Z_3AFE79CE_CE75_447D_8C73_1AE63A224CBA_.wvu.FilterData" sId="1"/>
    <undo index="65535" exp="area" ref3D="1" dr="$A$6:$AL$221" dn="Z_38C68E87_361F_434A_8BE4_BA2AF4CB3868_.wvu.FilterData" sId="1"/>
    <undo index="65535" exp="area" ref3D="1" dr="$A$1:$AL$221" dn="Z_36624B2D_80F9_4F79_AC4A_B3547C36F23F_.wvu.PrintArea" sId="1"/>
    <undo index="65535" exp="area" ref3D="1" dr="$A$6:$AL$221" dn="Z_34BB42D3_88F0_437E_91ED_3E3C369B9525_.wvu.FilterData" sId="1"/>
    <undo index="65535" exp="area" ref3D="1" dr="$A$6:$AL$221" dn="Z_324E461A_DC75_4814_87BA_41F170D0ED0B_.wvu.FilterData" sId="1"/>
    <undo index="65535" exp="area" ref3D="1" dr="$A$6:$AL$221" dn="Z_305BEEB9_C99E_4E52_A4AB_56EA1595A366_.wvu.FilterData" sId="1"/>
    <undo index="65535" exp="area" ref3D="1" dr="$A$6:$AL$221" dn="Z_2A26C971_CCE6_49C7_89EC_0B2699E5DD98_.wvu.FilterData" sId="1"/>
    <undo index="65535" exp="area" ref3D="1" dr="$A$1:$AL$221" dn="Z_26220372_A779_4CAF_BD14_F6BA18B6B4EB_.wvu.PrintArea" sId="1"/>
    <undo index="65535" exp="area" ref3D="1" dr="$A$6:$AL$221" dn="Z_2547C3D7_22F7_4CAF_8E48_C8F3425DB942_.wvu.FilterData" sId="1"/>
    <undo index="65535" exp="area" ref3D="1" dr="$A$6:$AL$221" dn="Z_17F4A6A1_469E_46FB_A3A0_041FC3712E3B_.wvu.FilterData" sId="1"/>
    <undo index="65535" exp="area" ref3D="1" dr="$A$6:$AL$221" dn="Z_0A043D96_6DF8_4E40_9D1E_818A39BAFD81_.wvu.FilterData" sId="1"/>
    <undo index="65535" exp="area" ref3D="1" dr="$A$6:$AL$221" dn="Z_0585DD1B_89D4_4278_953B_FA6D57DCCE82_.wvu.FilterData" sId="1"/>
    <undo index="65535" exp="area" ref3D="1" dr="$A$1:$AL$221" dn="Print_Area" sId="1"/>
    <rfmt sheetId="1" xfDxf="1" sqref="A221:XFD221" start="0" length="0">
      <dxf>
        <font>
          <b/>
        </font>
      </dxf>
    </rfmt>
    <rfmt sheetId="1" sqref="A221" start="0" length="0">
      <dxf>
        <font>
          <sz val="12"/>
          <color auto="1"/>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221" start="0" length="0">
      <dxf>
        <font>
          <sz val="12"/>
          <color auto="1"/>
        </font>
        <fill>
          <patternFill patternType="solid">
            <bgColor rgb="FFFFFF00"/>
          </patternFill>
        </fill>
        <alignment horizontal="center" vertical="center" wrapText="1"/>
        <border outline="0">
          <right style="thin">
            <color indexed="64"/>
          </right>
          <top style="thin">
            <color indexed="64"/>
          </top>
        </border>
      </dxf>
    </rfmt>
    <rfmt sheetId="1" sqref="C221" start="0" length="0">
      <dxf>
        <font>
          <sz val="12"/>
        </font>
        <fill>
          <patternFill patternType="solid">
            <bgColor rgb="FFFFFF00"/>
          </patternFill>
        </fill>
        <border outline="0">
          <left style="thin">
            <color indexed="64"/>
          </left>
          <right style="thin">
            <color indexed="64"/>
          </right>
          <top style="thin">
            <color indexed="64"/>
          </top>
          <bottom style="medium">
            <color indexed="64"/>
          </bottom>
        </border>
      </dxf>
    </rfmt>
    <rcc rId="0" sId="1" dxf="1">
      <nc r="D221">
        <f>#REF!+#REF!+#REF!</f>
      </nc>
      <ndxf>
        <font>
          <sz val="12"/>
        </font>
        <numFmt numFmtId="1" formatCode="0"/>
        <fill>
          <patternFill patternType="solid">
            <bgColor rgb="FFFFFF00"/>
          </patternFill>
        </fill>
        <alignment horizontal="center" vertical="center"/>
        <border outline="0">
          <left style="thin">
            <color indexed="64"/>
          </left>
          <right style="thin">
            <color indexed="64"/>
          </right>
          <top style="thin">
            <color indexed="64"/>
          </top>
          <bottom style="medium">
            <color indexed="64"/>
          </bottom>
        </border>
      </ndxf>
    </rcc>
    <rcc rId="0" sId="1" dxf="1">
      <nc r="E221" t="inlineStr">
        <is>
          <t>TOTAL</t>
        </is>
      </nc>
      <ndxf>
        <font>
          <sz val="12"/>
        </font>
        <fill>
          <patternFill patternType="solid">
            <bgColor rgb="FFFFFF00"/>
          </patternFill>
        </fill>
        <alignment horizontal="center" vertical="center"/>
        <border outline="0">
          <left style="thin">
            <color indexed="64"/>
          </left>
          <right style="thin">
            <color indexed="64"/>
          </right>
          <top style="thin">
            <color indexed="64"/>
          </top>
          <bottom style="medium">
            <color indexed="64"/>
          </bottom>
        </border>
      </ndxf>
    </rcc>
    <rfmt sheetId="1" sqref="F221" start="0" length="0">
      <dxf>
        <font>
          <sz val="12"/>
        </font>
        <fill>
          <patternFill patternType="solid">
            <bgColor rgb="FFFFFF00"/>
          </patternFill>
        </fill>
        <alignment horizontal="left" vertical="center"/>
        <border outline="0">
          <left style="thin">
            <color indexed="64"/>
          </left>
          <right style="thin">
            <color indexed="64"/>
          </right>
          <top style="thin">
            <color indexed="64"/>
          </top>
          <bottom style="medium">
            <color indexed="64"/>
          </bottom>
        </border>
      </dxf>
    </rfmt>
    <rfmt sheetId="1" sqref="G221" start="0" length="0">
      <dxf>
        <font>
          <sz val="12"/>
        </font>
        <fill>
          <patternFill patternType="solid">
            <bgColor rgb="FFFFFF00"/>
          </patternFill>
        </fill>
        <alignment horizontal="left" vertical="top"/>
        <border outline="0">
          <left style="thin">
            <color indexed="64"/>
          </left>
          <right style="thin">
            <color indexed="64"/>
          </right>
          <top style="thin">
            <color indexed="64"/>
          </top>
          <bottom style="medium">
            <color indexed="64"/>
          </bottom>
        </border>
      </dxf>
    </rfmt>
    <rfmt sheetId="1" sqref="H221" start="0" length="0">
      <dxf>
        <font>
          <sz val="12"/>
        </font>
        <fill>
          <patternFill patternType="solid">
            <bgColor rgb="FFFFFF00"/>
          </patternFill>
        </fill>
        <alignment horizontal="left" vertical="top"/>
        <border outline="0">
          <left style="thin">
            <color indexed="64"/>
          </left>
          <right style="thin">
            <color indexed="64"/>
          </right>
          <top style="thin">
            <color indexed="64"/>
          </top>
        </border>
      </dxf>
    </rfmt>
    <rfmt sheetId="1" sqref="I221" start="0" length="0">
      <dxf>
        <font>
          <sz val="12"/>
        </font>
        <fill>
          <patternFill patternType="solid">
            <bgColor rgb="FFFFFF00"/>
          </patternFill>
        </fill>
        <alignment horizontal="center" vertical="top"/>
        <border outline="0">
          <left style="thin">
            <color indexed="64"/>
          </left>
          <right style="thin">
            <color indexed="64"/>
          </right>
          <top style="thin">
            <color indexed="64"/>
          </top>
        </border>
      </dxf>
    </rfmt>
    <rfmt sheetId="1" sqref="J221" start="0" length="0">
      <dxf>
        <font>
          <sz val="12"/>
        </font>
        <fill>
          <patternFill patternType="solid">
            <bgColor rgb="FFFFFF00"/>
          </patternFill>
        </fill>
        <border outline="0">
          <left style="thin">
            <color indexed="64"/>
          </left>
          <right style="thin">
            <color indexed="64"/>
          </right>
          <top style="thin">
            <color indexed="64"/>
          </top>
          <bottom style="medium">
            <color indexed="64"/>
          </bottom>
        </border>
      </dxf>
    </rfmt>
    <rfmt sheetId="1" sqref="K221" start="0" length="0">
      <dxf>
        <font>
          <sz val="12"/>
        </font>
        <fill>
          <patternFill patternType="solid">
            <bgColor rgb="FFFFFF00"/>
          </patternFill>
        </fill>
        <alignment horizontal="center" vertical="top"/>
        <border outline="0">
          <left style="thin">
            <color indexed="64"/>
          </left>
          <right style="thin">
            <color indexed="64"/>
          </right>
          <top style="thin">
            <color indexed="64"/>
          </top>
          <bottom style="medium">
            <color indexed="64"/>
          </bottom>
        </border>
      </dxf>
    </rfmt>
    <rfmt sheetId="1" sqref="L221" start="0" length="0">
      <dxf>
        <font>
          <sz val="12"/>
        </font>
        <fill>
          <patternFill patternType="solid">
            <bgColor rgb="FFFFFF00"/>
          </patternFill>
        </fill>
        <alignment horizontal="center" vertical="top"/>
        <border outline="0">
          <left style="thin">
            <color indexed="64"/>
          </left>
          <right style="thin">
            <color indexed="64"/>
          </right>
          <top style="thin">
            <color indexed="64"/>
          </top>
          <bottom style="medium">
            <color indexed="64"/>
          </bottom>
        </border>
      </dxf>
    </rfmt>
    <rfmt sheetId="1" sqref="M221" start="0" length="0">
      <dxf>
        <font>
          <sz val="12"/>
        </font>
        <fill>
          <patternFill patternType="solid">
            <bgColor rgb="FFFFFF00"/>
          </patternFill>
        </fill>
        <alignment horizontal="center" vertical="top"/>
        <border outline="0">
          <left style="thin">
            <color indexed="64"/>
          </left>
          <right style="thin">
            <color indexed="64"/>
          </right>
          <top style="thin">
            <color indexed="64"/>
          </top>
          <bottom style="medium">
            <color indexed="64"/>
          </bottom>
        </border>
      </dxf>
    </rfmt>
    <rfmt sheetId="1" sqref="N221" start="0" length="0">
      <dxf>
        <font>
          <sz val="12"/>
        </font>
        <fill>
          <patternFill patternType="solid">
            <bgColor rgb="FFFFFF00"/>
          </patternFill>
        </fill>
        <alignment horizontal="center" vertical="top"/>
        <border outline="0">
          <left style="thin">
            <color indexed="64"/>
          </left>
          <right style="thin">
            <color indexed="64"/>
          </right>
          <top style="thin">
            <color indexed="64"/>
          </top>
          <bottom style="medium">
            <color indexed="64"/>
          </bottom>
        </border>
      </dxf>
    </rfmt>
    <rfmt sheetId="1" sqref="O221" start="0" length="0">
      <dxf>
        <font>
          <sz val="12"/>
        </font>
        <fill>
          <patternFill patternType="solid">
            <bgColor rgb="FFFFFF00"/>
          </patternFill>
        </fill>
        <alignment horizontal="center" vertical="top"/>
        <border outline="0">
          <left style="thin">
            <color indexed="64"/>
          </left>
          <right style="thin">
            <color indexed="64"/>
          </right>
          <top style="thin">
            <color indexed="64"/>
          </top>
          <bottom style="medium">
            <color indexed="64"/>
          </bottom>
        </border>
      </dxf>
    </rfmt>
    <rfmt sheetId="1" sqref="P221" start="0" length="0">
      <dxf>
        <font>
          <sz val="12"/>
        </font>
        <fill>
          <patternFill patternType="solid">
            <bgColor rgb="FFFFFF00"/>
          </patternFill>
        </fill>
        <alignment horizontal="center" vertical="top"/>
        <border outline="0">
          <left style="thin">
            <color indexed="64"/>
          </left>
          <right style="thin">
            <color indexed="64"/>
          </right>
          <top style="thin">
            <color indexed="64"/>
          </top>
          <bottom style="medium">
            <color indexed="64"/>
          </bottom>
        </border>
      </dxf>
    </rfmt>
    <rfmt sheetId="1" sqref="Q221" start="0" length="0">
      <dxf>
        <font>
          <sz val="12"/>
        </font>
        <fill>
          <patternFill patternType="solid">
            <bgColor rgb="FFFFFF00"/>
          </patternFill>
        </fill>
        <alignment horizontal="center" vertical="top"/>
        <border outline="0">
          <left style="thin">
            <color indexed="64"/>
          </left>
          <right style="thin">
            <color indexed="64"/>
          </right>
          <top style="thin">
            <color indexed="64"/>
          </top>
          <bottom style="medium">
            <color indexed="64"/>
          </bottom>
        </border>
      </dxf>
    </rfmt>
    <rfmt sheetId="1" sqref="R221" start="0" length="0">
      <dxf>
        <font>
          <sz val="12"/>
        </font>
        <fill>
          <patternFill patternType="solid">
            <bgColor rgb="FFFFFF00"/>
          </patternFill>
        </fill>
        <alignment horizontal="center" vertical="top"/>
        <border outline="0">
          <left style="thin">
            <color indexed="64"/>
          </left>
          <right style="thin">
            <color indexed="64"/>
          </right>
          <top style="thin">
            <color indexed="64"/>
          </top>
          <bottom style="medium">
            <color indexed="64"/>
          </bottom>
        </border>
      </dxf>
    </rfmt>
    <rcc rId="0" sId="1" s="1" dxf="1">
      <nc r="S221">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T221">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U221">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V221">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W221">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X221">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Y221">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Z221">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A221">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B221">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C221">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D221">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E221">
        <f>#REF!+#REF!+#REF!+0.01</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F221">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G221">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H221">
        <f>#REF!+#REF!+#REF!</f>
      </nc>
      <ndxf>
        <font>
          <sz val="12"/>
          <color theme="1"/>
          <name val="Calibri"/>
          <family val="2"/>
          <charset val="238"/>
          <scheme val="minor"/>
        </font>
        <numFmt numFmtId="35" formatCode="_-* #,##0.00\ _l_e_i_-;\-* #,##0.00\ _l_e_i_-;_-* &quot;-&quot;??\ _l_e_i_-;_-@_-"/>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I221">
        <f>#REF!+#REF!+#REF!</f>
      </nc>
      <ndxf>
        <font>
          <sz val="12"/>
          <color theme="1"/>
          <name val="Calibri"/>
          <family val="2"/>
          <charset val="238"/>
          <scheme val="minor"/>
        </font>
        <numFmt numFmtId="35" formatCode="_-* #,##0.00\ _l_e_i_-;\-* #,##0.00\ _l_e_i_-;_-* &quot;-&quot;??\ _l_e_i_-;_-@_-"/>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J221">
        <f>#REF!+#REF!+#REF!</f>
      </nc>
      <ndxf>
        <font>
          <sz val="12"/>
          <color theme="1"/>
          <name val="Calibri"/>
          <family val="2"/>
          <charset val="238"/>
          <scheme val="minor"/>
        </font>
        <numFmt numFmtId="4" formatCode="#,##0.00"/>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K221">
        <f>#REF!+#REF!+#REF!</f>
      </nc>
      <ndxf>
        <font>
          <sz val="12"/>
          <color theme="1"/>
          <name val="Calibri"/>
          <family val="2"/>
          <charset val="238"/>
          <scheme val="minor"/>
        </font>
        <numFmt numFmtId="4" formatCode="#,##0.00"/>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fmt sheetId="1" sqref="AL221" start="0" length="0">
      <dxf>
        <font>
          <sz val="12"/>
        </font>
      </dxf>
    </rfmt>
  </rrc>
  <rrc rId="3365" sId="1" ref="A221:XFD221" action="deleteRow">
    <undo index="65535" exp="area" ref3D="1" dr="$H$1:$N$1048576" dn="Z_65B035E3_87FA_46C5_996E_864F2C8D0EBC_.wvu.Cols" sId="1"/>
    <rfmt sheetId="1" xfDxf="1" sqref="A221:XFD221" start="0" length="0"/>
    <rfmt sheetId="1" sqref="B221" start="0" length="0">
      <dxf>
        <fill>
          <patternFill patternType="solid">
            <bgColor rgb="FFFFFF00"/>
          </patternFill>
        </fill>
      </dxf>
    </rfmt>
    <rfmt sheetId="1" sqref="C221" start="0" length="0">
      <dxf>
        <font>
          <b/>
          <sz val="11"/>
          <color theme="1"/>
          <name val="Calibri"/>
          <family val="2"/>
          <charset val="238"/>
          <scheme val="minor"/>
        </font>
        <fill>
          <patternFill patternType="solid">
            <bgColor rgb="FFFFFF00"/>
          </patternFill>
        </fill>
      </dxf>
    </rfmt>
    <rfmt sheetId="1" sqref="D221" start="0" length="0">
      <dxf>
        <fill>
          <patternFill patternType="solid">
            <bgColor rgb="FFFFFF00"/>
          </patternFill>
        </fill>
      </dxf>
    </rfmt>
    <rfmt sheetId="1" sqref="F221" start="0" length="0">
      <dxf>
        <fill>
          <patternFill patternType="solid">
            <bgColor rgb="FFFFFF00"/>
          </patternFill>
        </fill>
      </dxf>
    </rfmt>
    <rfmt sheetId="1" sqref="G221" start="0" length="0">
      <dxf>
        <alignment horizontal="left" vertical="top"/>
      </dxf>
    </rfmt>
    <rfmt sheetId="1" sqref="H221" start="0" length="0">
      <dxf>
        <alignment horizontal="left" vertical="top"/>
      </dxf>
    </rfmt>
    <rfmt sheetId="1" sqref="I221" start="0" length="0">
      <dxf>
        <fill>
          <patternFill patternType="solid">
            <bgColor rgb="FFFFFF00"/>
          </patternFill>
        </fill>
        <alignment horizontal="center" vertical="top"/>
      </dxf>
    </rfmt>
    <rfmt sheetId="1" sqref="K221" start="0" length="0">
      <dxf>
        <alignment horizontal="center" vertical="top"/>
      </dxf>
    </rfmt>
    <rfmt sheetId="1" sqref="L221" start="0" length="0">
      <dxf>
        <alignment horizontal="center" vertical="top"/>
      </dxf>
    </rfmt>
    <rfmt sheetId="1" sqref="M221" start="0" length="0">
      <dxf>
        <alignment horizontal="center" vertical="top"/>
      </dxf>
    </rfmt>
    <rfmt sheetId="1" sqref="N221" start="0" length="0">
      <dxf>
        <alignment horizontal="center" vertical="top"/>
      </dxf>
    </rfmt>
    <rfmt sheetId="1" sqref="O221" start="0" length="0">
      <dxf>
        <alignment horizontal="center" vertical="top"/>
      </dxf>
    </rfmt>
    <rfmt sheetId="1" sqref="P221" start="0" length="0">
      <dxf>
        <alignment horizontal="center" vertical="top"/>
      </dxf>
    </rfmt>
    <rfmt sheetId="1" sqref="Q221" start="0" length="0">
      <dxf>
        <alignment horizontal="center" vertical="top"/>
      </dxf>
    </rfmt>
    <rfmt sheetId="1" sqref="R221" start="0" length="0">
      <dxf>
        <alignment horizontal="center" vertical="top"/>
      </dxf>
    </rfmt>
    <rcc rId="0" sId="1" dxf="1">
      <nc r="S221" t="inlineStr">
        <is>
          <t xml:space="preserve">Finanțare acordată </t>
        </is>
      </nc>
      <ndxf>
        <font>
          <b/>
          <sz val="12"/>
          <color auto="1"/>
          <name val="Calibri"/>
          <family val="2"/>
          <charset val="238"/>
          <scheme val="minor"/>
        </font>
        <numFmt numFmtId="4" formatCode="#,##0.00"/>
        <alignment horizontal="center" vertical="center" wrapText="1"/>
        <border outline="0">
          <left style="thin">
            <color indexed="64"/>
          </left>
          <top style="thin">
            <color indexed="64"/>
          </top>
          <bottom style="thin">
            <color indexed="64"/>
          </bottom>
        </border>
      </ndxf>
    </rcc>
    <rfmt sheetId="1" sqref="T221" start="0" length="0">
      <dxf>
        <font>
          <b/>
          <sz val="12"/>
          <color auto="1"/>
          <name val="Calibri"/>
          <family val="2"/>
          <charset val="238"/>
          <scheme val="minor"/>
        </font>
        <numFmt numFmtId="4" formatCode="#,##0.00"/>
        <alignment horizontal="center" vertical="center" wrapText="1"/>
        <border outline="0">
          <top style="thin">
            <color indexed="64"/>
          </top>
          <bottom style="thin">
            <color indexed="64"/>
          </bottom>
        </border>
      </dxf>
    </rfmt>
    <rfmt sheetId="1" sqref="U221" start="0" length="0">
      <dxf>
        <font>
          <b/>
          <sz val="12"/>
          <color auto="1"/>
          <name val="Calibri"/>
          <family val="2"/>
          <charset val="238"/>
          <scheme val="minor"/>
        </font>
        <numFmt numFmtId="4" formatCode="#,##0.00"/>
        <alignment horizontal="center" vertical="center" wrapText="1"/>
        <border outline="0">
          <top style="thin">
            <color indexed="64"/>
          </top>
          <bottom style="thin">
            <color indexed="64"/>
          </bottom>
        </border>
      </dxf>
    </rfmt>
    <rfmt sheetId="1" sqref="V221" start="0" length="0">
      <dxf>
        <font>
          <b/>
          <sz val="12"/>
          <color auto="1"/>
          <name val="Calibri"/>
          <family val="2"/>
          <charset val="238"/>
          <scheme val="minor"/>
        </font>
        <numFmt numFmtId="4" formatCode="#,##0.00"/>
        <alignment horizontal="center" vertical="center" wrapText="1"/>
        <border outline="0">
          <top style="thin">
            <color indexed="64"/>
          </top>
          <bottom style="thin">
            <color indexed="64"/>
          </bottom>
        </border>
      </dxf>
    </rfmt>
    <rfmt sheetId="1" sqref="W221" start="0" length="0">
      <dxf>
        <alignment horizontal="center" vertical="center" wrapText="1"/>
        <border outline="0">
          <top style="thin">
            <color indexed="64"/>
          </top>
          <bottom style="thin">
            <color indexed="64"/>
          </bottom>
        </border>
      </dxf>
    </rfmt>
    <rfmt sheetId="1" sqref="X221" start="0" length="0">
      <dxf>
        <alignment horizontal="center" vertical="center" wrapText="1"/>
        <border outline="0">
          <right style="thin">
            <color indexed="64"/>
          </right>
          <top style="thin">
            <color indexed="64"/>
          </top>
          <bottom style="thin">
            <color indexed="64"/>
          </bottom>
        </border>
      </dxf>
    </rfmt>
    <rcc rId="0" sId="1" dxf="1">
      <nc r="Y221" t="inlineStr">
        <is>
          <t>Contribuția proprie a beneficiarului</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fmt sheetId="1" sqref="Z221" start="0" length="0">
      <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AA221" start="0" length="0">
      <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cc rId="0" sId="1" dxf="1">
      <nc r="AB221" t="inlineStr">
        <is>
          <t>Contribuție privată</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fmt sheetId="1" sqref="AC221" start="0" length="0">
      <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AD221" start="0" length="0">
      <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cc rId="0" sId="1" dxf="1">
      <nc r="AE221" t="inlineStr">
        <is>
          <t xml:space="preserve">Valoarea eligibila </t>
        </is>
      </nc>
      <ndxf>
        <font>
          <b/>
          <sz val="12"/>
          <color auto="1"/>
          <name val="Calibri"/>
          <family val="2"/>
          <charset val="238"/>
          <scheme val="minor"/>
        </font>
        <numFmt numFmtId="4" formatCode="#,##0.00"/>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dxf="1">
      <nc r="AF221" t="inlineStr">
        <is>
          <t>Cheltuieli neeligibile</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fmt sheetId="1" sqref="AG221"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H221"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I221"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cc rId="0" sId="1" dxf="1">
      <nc r="AJ221" t="inlineStr">
        <is>
          <t>Fonduri UE</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cc rId="0" sId="1" dxf="1">
      <nc r="AK221" t="inlineStr">
        <is>
          <t>Contribuția națională</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rc>
  <rrc rId="3366" sId="1" ref="A221:XFD221" action="deleteRow">
    <undo index="65535" exp="area" ref3D="1" dr="$H$1:$N$1048576" dn="Z_65B035E3_87FA_46C5_996E_864F2C8D0EBC_.wvu.Cols" sId="1"/>
    <rfmt sheetId="1" xfDxf="1" sqref="A221:XFD221" start="0" length="0"/>
    <rfmt sheetId="1" sqref="B221" start="0" length="0">
      <dxf>
        <fill>
          <patternFill patternType="solid">
            <bgColor rgb="FFFFFF00"/>
          </patternFill>
        </fill>
      </dxf>
    </rfmt>
    <rfmt sheetId="1" sqref="C221" start="0" length="0">
      <dxf>
        <font>
          <b/>
          <sz val="11"/>
          <color theme="1"/>
          <name val="Calibri"/>
          <family val="2"/>
          <charset val="238"/>
          <scheme val="minor"/>
        </font>
        <fill>
          <patternFill patternType="solid">
            <bgColor rgb="FFFFFF00"/>
          </patternFill>
        </fill>
      </dxf>
    </rfmt>
    <rfmt sheetId="1" sqref="D221" start="0" length="0">
      <dxf>
        <fill>
          <patternFill patternType="solid">
            <bgColor rgb="FFFFFF00"/>
          </patternFill>
        </fill>
      </dxf>
    </rfmt>
    <rfmt sheetId="1" sqref="F221" start="0" length="0">
      <dxf>
        <fill>
          <patternFill patternType="solid">
            <bgColor rgb="FFFFFF00"/>
          </patternFill>
        </fill>
      </dxf>
    </rfmt>
    <rfmt sheetId="1" sqref="G221" start="0" length="0">
      <dxf>
        <alignment horizontal="left" vertical="top"/>
      </dxf>
    </rfmt>
    <rfmt sheetId="1" sqref="H221" start="0" length="0">
      <dxf>
        <alignment horizontal="left" vertical="top"/>
      </dxf>
    </rfmt>
    <rfmt sheetId="1" sqref="I221" start="0" length="0">
      <dxf>
        <fill>
          <patternFill patternType="solid">
            <bgColor rgb="FFFFFF00"/>
          </patternFill>
        </fill>
        <alignment horizontal="center" vertical="top"/>
      </dxf>
    </rfmt>
    <rfmt sheetId="1" sqref="K221" start="0" length="0">
      <dxf>
        <alignment horizontal="center" vertical="top"/>
      </dxf>
    </rfmt>
    <rfmt sheetId="1" sqref="L221" start="0" length="0">
      <dxf>
        <alignment horizontal="center" vertical="top"/>
      </dxf>
    </rfmt>
    <rfmt sheetId="1" sqref="M221" start="0" length="0">
      <dxf>
        <alignment horizontal="center" vertical="top"/>
      </dxf>
    </rfmt>
    <rfmt sheetId="1" sqref="N221" start="0" length="0">
      <dxf>
        <alignment horizontal="center" vertical="top"/>
      </dxf>
    </rfmt>
    <rfmt sheetId="1" sqref="O221" start="0" length="0">
      <dxf>
        <alignment horizontal="center" vertical="top"/>
      </dxf>
    </rfmt>
    <rfmt sheetId="1" sqref="P221" start="0" length="0">
      <dxf>
        <alignment horizontal="center" vertical="top"/>
      </dxf>
    </rfmt>
    <rfmt sheetId="1" sqref="Q221" start="0" length="0">
      <dxf>
        <alignment horizontal="center" vertical="top"/>
      </dxf>
    </rfmt>
    <rfmt sheetId="1" sqref="R221" start="0" length="0">
      <dxf>
        <alignment horizontal="center" vertical="top"/>
      </dxf>
    </rfmt>
    <rcc rId="0" sId="1" dxf="1">
      <nc r="S221" t="inlineStr">
        <is>
          <t>Fonduri UE</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cc rId="0" sId="1" dxf="1">
      <nc r="T221" t="inlineStr">
        <is>
          <t>regiune mai puțin dezvoltată</t>
        </is>
      </nc>
      <n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dxf="1">
      <nc r="U221" t="inlineStr">
        <is>
          <t>regiune mai dezvoltată</t>
        </is>
      </nc>
      <n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dxf="1">
      <nc r="V221" t="inlineStr">
        <is>
          <t>Buget național</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cc rId="0" sId="1" dxf="1">
      <nc r="W221" t="inlineStr">
        <is>
          <t>regiune mai puțin dezvoltată</t>
        </is>
      </nc>
      <n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dxf="1">
      <nc r="X221" t="inlineStr">
        <is>
          <t>regiune mai dezvoltată</t>
        </is>
      </nc>
      <n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fmt sheetId="1" sqref="Y221"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cc rId="0" sId="1" dxf="1">
      <nc r="Z221" t="inlineStr">
        <is>
          <t>regiune mai puțin dezvoltată</t>
        </is>
      </nc>
      <n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dxf="1">
      <nc r="AA221" t="inlineStr">
        <is>
          <t>regiune mai dezvoltată</t>
        </is>
      </nc>
      <n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fmt sheetId="1" sqref="AB221"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C221" start="0" length="0">
      <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AD221" start="0" length="0">
      <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AE221" start="0" length="0">
      <dxf>
        <font>
          <b/>
          <sz val="12"/>
          <color auto="1"/>
          <name val="Calibri"/>
          <family val="2"/>
          <charset val="238"/>
          <scheme val="minor"/>
        </font>
        <numFmt numFmtId="4" formatCode="#,##0.00"/>
        <fill>
          <patternFill patternType="solid">
            <bgColor theme="0"/>
          </patternFill>
        </fill>
        <alignment vertical="center" wrapText="1"/>
        <border outline="0">
          <left style="thin">
            <color indexed="64"/>
          </left>
          <right style="thin">
            <color indexed="64"/>
          </right>
          <top style="thin">
            <color indexed="64"/>
          </top>
          <bottom style="thin">
            <color indexed="64"/>
          </bottom>
        </border>
      </dxf>
    </rfmt>
    <rfmt sheetId="1" sqref="AF221"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G221"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H221"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I221"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J221"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K221"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rc>
  <rrc rId="3367" sId="1" ref="A221:XFD221" action="deleteRow">
    <undo index="65535" exp="area" ref3D="1" dr="$H$1:$N$1048576" dn="Z_65B035E3_87FA_46C5_996E_864F2C8D0EBC_.wvu.Cols" sId="1"/>
    <rfmt sheetId="1" xfDxf="1" sqref="A221:XFD221" start="0" length="0"/>
    <rfmt sheetId="1" sqref="B221" start="0" length="0">
      <dxf>
        <fill>
          <patternFill patternType="solid">
            <bgColor rgb="FFFFFF00"/>
          </patternFill>
        </fill>
      </dxf>
    </rfmt>
    <rfmt sheetId="1" sqref="C221" start="0" length="0">
      <dxf>
        <font>
          <b/>
          <sz val="11"/>
          <color theme="1"/>
          <name val="Calibri"/>
          <family val="2"/>
          <charset val="238"/>
          <scheme val="minor"/>
        </font>
        <fill>
          <patternFill patternType="solid">
            <bgColor rgb="FFFFFF00"/>
          </patternFill>
        </fill>
      </dxf>
    </rfmt>
    <rfmt sheetId="1" sqref="D221" start="0" length="0">
      <dxf>
        <fill>
          <patternFill patternType="solid">
            <bgColor rgb="FFFFFF00"/>
          </patternFill>
        </fill>
      </dxf>
    </rfmt>
    <rfmt sheetId="1" sqref="F221" start="0" length="0">
      <dxf>
        <fill>
          <patternFill patternType="solid">
            <bgColor rgb="FFFFFF00"/>
          </patternFill>
        </fill>
      </dxf>
    </rfmt>
    <rfmt sheetId="1" sqref="G221" start="0" length="0">
      <dxf>
        <alignment horizontal="left" vertical="top"/>
      </dxf>
    </rfmt>
    <rfmt sheetId="1" sqref="H221" start="0" length="0">
      <dxf>
        <alignment horizontal="left" vertical="top"/>
      </dxf>
    </rfmt>
    <rfmt sheetId="1" sqref="I221" start="0" length="0">
      <dxf>
        <fill>
          <patternFill patternType="solid">
            <bgColor rgb="FFFFFF00"/>
          </patternFill>
        </fill>
        <alignment horizontal="center" vertical="top"/>
      </dxf>
    </rfmt>
    <rfmt sheetId="1" sqref="K221" start="0" length="0">
      <dxf>
        <alignment horizontal="center" vertical="top"/>
      </dxf>
    </rfmt>
    <rfmt sheetId="1" sqref="L221" start="0" length="0">
      <dxf>
        <alignment horizontal="center" vertical="top"/>
      </dxf>
    </rfmt>
    <rfmt sheetId="1" sqref="M221" start="0" length="0">
      <dxf>
        <alignment horizontal="center" vertical="top"/>
      </dxf>
    </rfmt>
    <rfmt sheetId="1" sqref="N221" start="0" length="0">
      <dxf>
        <alignment horizontal="center" vertical="top"/>
      </dxf>
    </rfmt>
    <rfmt sheetId="1" sqref="O221" start="0" length="0">
      <dxf>
        <alignment horizontal="center" vertical="top"/>
      </dxf>
    </rfmt>
    <rfmt sheetId="1" sqref="P221" start="0" length="0">
      <dxf>
        <alignment horizontal="center" vertical="top"/>
      </dxf>
    </rfmt>
    <rfmt sheetId="1" sqref="Q221" start="0" length="0">
      <dxf>
        <alignment horizontal="center" vertical="top"/>
      </dxf>
    </rfmt>
    <rfmt sheetId="1" sqref="R221" start="0" length="0">
      <dxf>
        <alignment horizontal="center" vertical="top"/>
      </dxf>
    </rfmt>
    <rfmt sheetId="1" sqref="T221" start="0" length="0">
      <dxf>
        <fill>
          <patternFill patternType="solid">
            <bgColor rgb="FFFFFF00"/>
          </patternFill>
        </fill>
      </dxf>
    </rfmt>
    <rfmt sheetId="1" sqref="U221" start="0" length="0">
      <dxf>
        <fill>
          <patternFill patternType="solid">
            <bgColor rgb="FFFFFF00"/>
          </patternFill>
        </fill>
      </dxf>
    </rfmt>
    <rfmt sheetId="1" sqref="W221" start="0" length="0">
      <dxf>
        <fill>
          <patternFill patternType="solid">
            <bgColor rgb="FFFFFF00"/>
          </patternFill>
        </fill>
      </dxf>
    </rfmt>
    <rfmt sheetId="1" sqref="X221" start="0" length="0">
      <dxf>
        <fill>
          <patternFill patternType="solid">
            <bgColor rgb="FFFFFF00"/>
          </patternFill>
        </fill>
      </dxf>
    </rfmt>
    <rfmt sheetId="1" sqref="Z221" start="0" length="0">
      <dxf>
        <fill>
          <patternFill patternType="solid">
            <bgColor rgb="FFFFFF00"/>
          </patternFill>
        </fill>
      </dxf>
    </rfmt>
    <rfmt sheetId="1" sqref="AA221" start="0" length="0">
      <dxf>
        <fill>
          <patternFill patternType="solid">
            <bgColor rgb="FFFFFF00"/>
          </patternFill>
        </fill>
      </dxf>
    </rfmt>
    <rfmt sheetId="1" sqref="AC221" start="0" length="0">
      <dxf>
        <fill>
          <patternFill patternType="solid">
            <bgColor rgb="FFFFFF00"/>
          </patternFill>
        </fill>
      </dxf>
    </rfmt>
    <rfmt sheetId="1" sqref="AD221" start="0" length="0">
      <dxf>
        <fill>
          <patternFill patternType="solid">
            <bgColor rgb="FFFFFF00"/>
          </patternFill>
        </fill>
      </dxf>
    </rfmt>
    <rfmt sheetId="1" sqref="AE221" start="0" length="0">
      <dxf>
        <fill>
          <patternFill patternType="solid">
            <bgColor theme="0"/>
          </patternFill>
        </fill>
      </dxf>
    </rfmt>
    <rfmt sheetId="1" sqref="AI221" start="0" length="0">
      <dxf>
        <alignment vertical="top" wrapText="1"/>
      </dxf>
    </rfmt>
  </rrc>
  <rrc rId="3368" sId="1" ref="A221:XFD221" action="deleteRow">
    <undo index="65535" exp="area" ref3D="1" dr="$H$1:$N$1048576" dn="Z_65B035E3_87FA_46C5_996E_864F2C8D0EBC_.wvu.Cols" sId="1"/>
    <rfmt sheetId="1" xfDxf="1" sqref="A221:XFD221" start="0" length="0"/>
    <rfmt sheetId="1" sqref="B221" start="0" length="0">
      <dxf>
        <fill>
          <patternFill patternType="solid">
            <bgColor rgb="FFFFFF00"/>
          </patternFill>
        </fill>
      </dxf>
    </rfmt>
    <rfmt sheetId="1" sqref="C221" start="0" length="0">
      <dxf>
        <font>
          <b/>
          <sz val="11"/>
          <color theme="1"/>
          <name val="Calibri"/>
          <family val="2"/>
          <charset val="238"/>
          <scheme val="minor"/>
        </font>
        <fill>
          <patternFill patternType="solid">
            <bgColor rgb="FFFFFF00"/>
          </patternFill>
        </fill>
      </dxf>
    </rfmt>
    <rfmt sheetId="1" sqref="D221" start="0" length="0">
      <dxf>
        <fill>
          <patternFill patternType="solid">
            <bgColor rgb="FFFFFF00"/>
          </patternFill>
        </fill>
      </dxf>
    </rfmt>
    <rfmt sheetId="1" sqref="F221" start="0" length="0">
      <dxf>
        <fill>
          <patternFill patternType="solid">
            <bgColor rgb="FFFFFF00"/>
          </patternFill>
        </fill>
      </dxf>
    </rfmt>
    <rfmt sheetId="1" sqref="G221" start="0" length="0">
      <dxf>
        <alignment horizontal="left" vertical="top"/>
      </dxf>
    </rfmt>
    <rfmt sheetId="1" sqref="H221" start="0" length="0">
      <dxf>
        <alignment horizontal="left" vertical="top"/>
      </dxf>
    </rfmt>
    <rfmt sheetId="1" sqref="I221" start="0" length="0">
      <dxf>
        <fill>
          <patternFill patternType="solid">
            <bgColor rgb="FFFFFF00"/>
          </patternFill>
        </fill>
        <alignment horizontal="center" vertical="top"/>
      </dxf>
    </rfmt>
    <rfmt sheetId="1" sqref="K221" start="0" length="0">
      <dxf>
        <alignment horizontal="center" vertical="top"/>
      </dxf>
    </rfmt>
    <rfmt sheetId="1" sqref="L221" start="0" length="0">
      <dxf>
        <alignment horizontal="center" vertical="top"/>
      </dxf>
    </rfmt>
    <rfmt sheetId="1" sqref="M221" start="0" length="0">
      <dxf>
        <alignment horizontal="center" vertical="top"/>
      </dxf>
    </rfmt>
    <rfmt sheetId="1" sqref="N221" start="0" length="0">
      <dxf>
        <alignment horizontal="center" vertical="top"/>
      </dxf>
    </rfmt>
    <rfmt sheetId="1" sqref="O221" start="0" length="0">
      <dxf>
        <alignment horizontal="center" vertical="top"/>
      </dxf>
    </rfmt>
    <rfmt sheetId="1" sqref="P221" start="0" length="0">
      <dxf>
        <alignment horizontal="center" vertical="top"/>
      </dxf>
    </rfmt>
    <rfmt sheetId="1" sqref="Q221" start="0" length="0">
      <dxf>
        <alignment horizontal="center" vertical="top"/>
      </dxf>
    </rfmt>
    <rfmt sheetId="1" sqref="R221" start="0" length="0">
      <dxf>
        <alignment horizontal="center" vertical="top"/>
      </dxf>
    </rfmt>
    <rfmt sheetId="1" sqref="T221" start="0" length="0">
      <dxf>
        <fill>
          <patternFill patternType="solid">
            <bgColor rgb="FFFFFF00"/>
          </patternFill>
        </fill>
      </dxf>
    </rfmt>
    <rfmt sheetId="1" sqref="U221" start="0" length="0">
      <dxf>
        <fill>
          <patternFill patternType="solid">
            <bgColor rgb="FFFFFF00"/>
          </patternFill>
        </fill>
      </dxf>
    </rfmt>
    <rfmt sheetId="1" sqref="W221" start="0" length="0">
      <dxf>
        <fill>
          <patternFill patternType="solid">
            <bgColor rgb="FFFFFF00"/>
          </patternFill>
        </fill>
      </dxf>
    </rfmt>
    <rfmt sheetId="1" sqref="X221" start="0" length="0">
      <dxf>
        <fill>
          <patternFill patternType="solid">
            <bgColor rgb="FFFFFF00"/>
          </patternFill>
        </fill>
      </dxf>
    </rfmt>
    <rcc rId="0" sId="1">
      <nc r="Y221" t="inlineStr">
        <is>
          <t xml:space="preserve"> </t>
        </is>
      </nc>
    </rcc>
    <rfmt sheetId="1" sqref="Z221" start="0" length="0">
      <dxf>
        <fill>
          <patternFill patternType="solid">
            <bgColor rgb="FFFFFF00"/>
          </patternFill>
        </fill>
      </dxf>
    </rfmt>
    <rfmt sheetId="1" sqref="AA221" start="0" length="0">
      <dxf>
        <fill>
          <patternFill patternType="solid">
            <bgColor rgb="FFFFFF00"/>
          </patternFill>
        </fill>
      </dxf>
    </rfmt>
    <rfmt sheetId="1" sqref="AC221" start="0" length="0">
      <dxf>
        <fill>
          <patternFill patternType="solid">
            <bgColor rgb="FFFFFF00"/>
          </patternFill>
        </fill>
      </dxf>
    </rfmt>
    <rfmt sheetId="1" sqref="AD221" start="0" length="0">
      <dxf>
        <fill>
          <patternFill patternType="solid">
            <bgColor rgb="FFFFFF00"/>
          </patternFill>
        </fill>
      </dxf>
    </rfmt>
    <rfmt sheetId="1" sqref="AE221" start="0" length="0">
      <dxf>
        <fill>
          <patternFill patternType="solid">
            <bgColor theme="0"/>
          </patternFill>
        </fill>
      </dxf>
    </rfmt>
    <rcc rId="0" sId="1" dxf="1">
      <nc r="AG221">
        <f>AG124-11771303.25</f>
      </nc>
      <ndxf>
        <numFmt numFmtId="165" formatCode="#,##0.00_ ;\-#,##0.00\ "/>
      </ndxf>
    </rcc>
    <rfmt sheetId="1" sqref="AI221" start="0" length="0">
      <dxf>
        <alignment vertical="top" wrapText="1"/>
      </dxf>
    </rfmt>
  </rrc>
  <rrc rId="3369" sId="1" ref="A221:XFD221" action="deleteRow">
    <undo index="65535" exp="area" ref3D="1" dr="$H$1:$N$1048576" dn="Z_65B035E3_87FA_46C5_996E_864F2C8D0EBC_.wvu.Cols" sId="1"/>
    <rfmt sheetId="1" xfDxf="1" sqref="A221:XFD221" start="0" length="0"/>
    <rfmt sheetId="1" sqref="B221" start="0" length="0">
      <dxf>
        <fill>
          <patternFill patternType="solid">
            <bgColor rgb="FFFFFF00"/>
          </patternFill>
        </fill>
      </dxf>
    </rfmt>
    <rfmt sheetId="1" sqref="C221" start="0" length="0">
      <dxf>
        <font>
          <b/>
          <sz val="11"/>
          <color theme="1"/>
          <name val="Calibri"/>
          <family val="2"/>
          <charset val="238"/>
          <scheme val="minor"/>
        </font>
        <fill>
          <patternFill patternType="solid">
            <bgColor rgb="FFFFFF00"/>
          </patternFill>
        </fill>
      </dxf>
    </rfmt>
    <rfmt sheetId="1" sqref="D221" start="0" length="0">
      <dxf>
        <fill>
          <patternFill patternType="solid">
            <bgColor rgb="FFFFFF00"/>
          </patternFill>
        </fill>
      </dxf>
    </rfmt>
    <rfmt sheetId="1" sqref="F221" start="0" length="0">
      <dxf>
        <fill>
          <patternFill patternType="solid">
            <bgColor rgb="FFFFFF00"/>
          </patternFill>
        </fill>
      </dxf>
    </rfmt>
    <rfmt sheetId="1" sqref="G221" start="0" length="0">
      <dxf>
        <alignment horizontal="left" vertical="top"/>
      </dxf>
    </rfmt>
    <rfmt sheetId="1" sqref="H221" start="0" length="0">
      <dxf>
        <alignment horizontal="left" vertical="top"/>
      </dxf>
    </rfmt>
    <rfmt sheetId="1" sqref="I221" start="0" length="0">
      <dxf>
        <fill>
          <patternFill patternType="solid">
            <bgColor rgb="FFFFFF00"/>
          </patternFill>
        </fill>
        <alignment horizontal="center" vertical="top"/>
      </dxf>
    </rfmt>
    <rfmt sheetId="1" sqref="K221" start="0" length="0">
      <dxf>
        <alignment horizontal="center" vertical="top"/>
      </dxf>
    </rfmt>
    <rfmt sheetId="1" sqref="L221" start="0" length="0">
      <dxf>
        <alignment horizontal="center" vertical="top"/>
      </dxf>
    </rfmt>
    <rfmt sheetId="1" sqref="M221" start="0" length="0">
      <dxf>
        <alignment horizontal="center" vertical="top"/>
      </dxf>
    </rfmt>
    <rfmt sheetId="1" sqref="N221" start="0" length="0">
      <dxf>
        <alignment horizontal="center" vertical="top"/>
      </dxf>
    </rfmt>
    <rfmt sheetId="1" sqref="O221" start="0" length="0">
      <dxf>
        <alignment horizontal="center" vertical="top"/>
      </dxf>
    </rfmt>
    <rfmt sheetId="1" sqref="P221" start="0" length="0">
      <dxf>
        <alignment horizontal="center" vertical="top"/>
      </dxf>
    </rfmt>
    <rfmt sheetId="1" sqref="Q221" start="0" length="0">
      <dxf>
        <alignment horizontal="center" vertical="top"/>
      </dxf>
    </rfmt>
    <rfmt sheetId="1" sqref="R221" start="0" length="0">
      <dxf>
        <alignment horizontal="center" vertical="top"/>
      </dxf>
    </rfmt>
    <rfmt sheetId="1" sqref="T221" start="0" length="0">
      <dxf>
        <fill>
          <patternFill patternType="solid">
            <bgColor rgb="FFFFFF00"/>
          </patternFill>
        </fill>
      </dxf>
    </rfmt>
    <rfmt sheetId="1" sqref="U221" start="0" length="0">
      <dxf>
        <fill>
          <patternFill patternType="solid">
            <bgColor rgb="FFFFFF00"/>
          </patternFill>
        </fill>
      </dxf>
    </rfmt>
    <rfmt sheetId="1" sqref="W221" start="0" length="0">
      <dxf>
        <fill>
          <patternFill patternType="solid">
            <bgColor rgb="FFFFFF00"/>
          </patternFill>
        </fill>
      </dxf>
    </rfmt>
    <rfmt sheetId="1" sqref="X221" start="0" length="0">
      <dxf>
        <fill>
          <patternFill patternType="solid">
            <bgColor rgb="FFFFFF00"/>
          </patternFill>
        </fill>
      </dxf>
    </rfmt>
    <rfmt sheetId="1" sqref="Z221" start="0" length="0">
      <dxf>
        <fill>
          <patternFill patternType="solid">
            <bgColor rgb="FFFFFF00"/>
          </patternFill>
        </fill>
      </dxf>
    </rfmt>
    <rfmt sheetId="1" sqref="AA221" start="0" length="0">
      <dxf>
        <fill>
          <patternFill patternType="solid">
            <bgColor rgb="FFFFFF00"/>
          </patternFill>
        </fill>
      </dxf>
    </rfmt>
    <rfmt sheetId="1" sqref="AC221" start="0" length="0">
      <dxf>
        <fill>
          <patternFill patternType="solid">
            <bgColor rgb="FFFFFF00"/>
          </patternFill>
        </fill>
      </dxf>
    </rfmt>
    <rfmt sheetId="1" sqref="AD221" start="0" length="0">
      <dxf>
        <fill>
          <patternFill patternType="solid">
            <bgColor rgb="FFFFFF00"/>
          </patternFill>
        </fill>
      </dxf>
    </rfmt>
    <rfmt sheetId="1" sqref="AE221" start="0" length="0">
      <dxf>
        <fill>
          <patternFill patternType="solid">
            <bgColor theme="0"/>
          </patternFill>
        </fill>
      </dxf>
    </rfmt>
    <rfmt sheetId="1" sqref="AG221" start="0" length="0">
      <dxf>
        <numFmt numFmtId="165" formatCode="#,##0.00_ ;\-#,##0.00\ "/>
      </dxf>
    </rfmt>
    <rfmt sheetId="1" sqref="AI221" start="0" length="0">
      <dxf>
        <alignment vertical="top" wrapText="1"/>
      </dxf>
    </rfmt>
    <rfmt sheetId="1" sqref="AJ221" start="0" length="0">
      <dxf>
        <numFmt numFmtId="4" formatCode="#,##0.00"/>
      </dxf>
    </rfmt>
  </rrc>
  <rrc rId="3370" sId="1" ref="A221:XFD221" action="deleteRow">
    <undo index="65535" exp="area" ref3D="1" dr="$H$1:$N$1048576" dn="Z_65B035E3_87FA_46C5_996E_864F2C8D0EBC_.wvu.Cols" sId="1"/>
    <rfmt sheetId="1" xfDxf="1" sqref="A221:XFD221" start="0" length="0"/>
    <rfmt sheetId="1" sqref="B221" start="0" length="0">
      <dxf>
        <fill>
          <patternFill patternType="solid">
            <bgColor rgb="FFFFFF00"/>
          </patternFill>
        </fill>
      </dxf>
    </rfmt>
    <rfmt sheetId="1" sqref="C221" start="0" length="0">
      <dxf>
        <font>
          <b/>
          <sz val="11"/>
          <color theme="1"/>
          <name val="Calibri"/>
          <family val="2"/>
          <charset val="238"/>
          <scheme val="minor"/>
        </font>
        <fill>
          <patternFill patternType="solid">
            <bgColor rgb="FFFFFF00"/>
          </patternFill>
        </fill>
      </dxf>
    </rfmt>
    <rfmt sheetId="1" sqref="D221" start="0" length="0">
      <dxf>
        <fill>
          <patternFill patternType="solid">
            <bgColor rgb="FFFFFF00"/>
          </patternFill>
        </fill>
      </dxf>
    </rfmt>
    <rfmt sheetId="1" sqref="F221" start="0" length="0">
      <dxf>
        <fill>
          <patternFill patternType="solid">
            <bgColor rgb="FFFFFF00"/>
          </patternFill>
        </fill>
      </dxf>
    </rfmt>
    <rfmt sheetId="1" sqref="G221" start="0" length="0">
      <dxf>
        <alignment horizontal="left" vertical="top"/>
      </dxf>
    </rfmt>
    <rfmt sheetId="1" sqref="H221" start="0" length="0">
      <dxf>
        <alignment horizontal="left" vertical="top"/>
      </dxf>
    </rfmt>
    <rfmt sheetId="1" sqref="I221" start="0" length="0">
      <dxf>
        <fill>
          <patternFill patternType="solid">
            <bgColor rgb="FFFFFF00"/>
          </patternFill>
        </fill>
        <alignment horizontal="center" vertical="top"/>
      </dxf>
    </rfmt>
    <rfmt sheetId="1" sqref="K221" start="0" length="0">
      <dxf>
        <alignment horizontal="center" vertical="top"/>
      </dxf>
    </rfmt>
    <rfmt sheetId="1" sqref="L221" start="0" length="0">
      <dxf>
        <alignment horizontal="center" vertical="top"/>
      </dxf>
    </rfmt>
    <rfmt sheetId="1" sqref="M221" start="0" length="0">
      <dxf>
        <alignment horizontal="center" vertical="top"/>
      </dxf>
    </rfmt>
    <rfmt sheetId="1" sqref="N221" start="0" length="0">
      <dxf>
        <alignment horizontal="center" vertical="top"/>
      </dxf>
    </rfmt>
    <rfmt sheetId="1" sqref="O221" start="0" length="0">
      <dxf>
        <alignment horizontal="center" vertical="top"/>
      </dxf>
    </rfmt>
    <rfmt sheetId="1" sqref="P221" start="0" length="0">
      <dxf>
        <alignment horizontal="center" vertical="top"/>
      </dxf>
    </rfmt>
    <rfmt sheetId="1" sqref="Q221" start="0" length="0">
      <dxf>
        <alignment horizontal="center" vertical="top"/>
      </dxf>
    </rfmt>
    <rfmt sheetId="1" sqref="R221" start="0" length="0">
      <dxf>
        <alignment horizontal="center" vertical="top"/>
      </dxf>
    </rfmt>
    <rfmt sheetId="1" sqref="T221" start="0" length="0">
      <dxf>
        <fill>
          <patternFill patternType="solid">
            <bgColor rgb="FFFFFF00"/>
          </patternFill>
        </fill>
      </dxf>
    </rfmt>
    <rfmt sheetId="1" sqref="U221" start="0" length="0">
      <dxf>
        <fill>
          <patternFill patternType="solid">
            <bgColor rgb="FFFFFF00"/>
          </patternFill>
        </fill>
      </dxf>
    </rfmt>
    <rfmt sheetId="1" sqref="W221" start="0" length="0">
      <dxf>
        <fill>
          <patternFill patternType="solid">
            <bgColor rgb="FFFFFF00"/>
          </patternFill>
        </fill>
      </dxf>
    </rfmt>
    <rfmt sheetId="1" sqref="X221" start="0" length="0">
      <dxf>
        <fill>
          <patternFill patternType="solid">
            <bgColor rgb="FFFFFF00"/>
          </patternFill>
        </fill>
      </dxf>
    </rfmt>
    <rfmt sheetId="1" sqref="Z221" start="0" length="0">
      <dxf>
        <fill>
          <patternFill patternType="solid">
            <bgColor rgb="FFFFFF00"/>
          </patternFill>
        </fill>
      </dxf>
    </rfmt>
    <rfmt sheetId="1" sqref="AA221" start="0" length="0">
      <dxf>
        <fill>
          <patternFill patternType="solid">
            <bgColor rgb="FFFFFF00"/>
          </patternFill>
        </fill>
      </dxf>
    </rfmt>
    <rfmt sheetId="1" sqref="AC221" start="0" length="0">
      <dxf>
        <fill>
          <patternFill patternType="solid">
            <bgColor rgb="FFFFFF00"/>
          </patternFill>
        </fill>
      </dxf>
    </rfmt>
    <rfmt sheetId="1" sqref="AD221" start="0" length="0">
      <dxf>
        <fill>
          <patternFill patternType="solid">
            <bgColor rgb="FFFFFF00"/>
          </patternFill>
        </fill>
      </dxf>
    </rfmt>
    <rfmt sheetId="1" sqref="AE221" start="0" length="0">
      <dxf>
        <fill>
          <patternFill patternType="solid">
            <bgColor theme="0"/>
          </patternFill>
        </fill>
      </dxf>
    </rfmt>
    <rfmt sheetId="1" sqref="AI221" start="0" length="0">
      <dxf>
        <alignment vertical="top" wrapText="1"/>
      </dxf>
    </rfmt>
  </rrc>
  <rrc rId="3371" sId="1" ref="A221:XFD221" action="deleteRow">
    <undo index="65535" exp="area" ref3D="1" dr="$B$1:$B$221" dn="Z_A093D1FA_1747_4946_A02E_7D721604BB07_.wvu.FilterData" sId="1"/>
    <undo index="65535" exp="area" ref3D="1" dr="$C$1:$C$221" dn="Z_901F9774_8BE7_424D_87C2_1026F3FA2E93_.wvu.FilterData" sId="1"/>
    <undo index="65535" exp="area" ref3D="1" dr="$C$1:$C$221" dn="Z_7C389A6C_C379_45EF_8779_FEC15F27C7E7_.wvu.FilterData" sId="1"/>
    <undo index="65535" exp="area" ref3D="1" dr="$H$1:$N$1048576" dn="Z_65B035E3_87FA_46C5_996E_864F2C8D0EBC_.wvu.Cols" sId="1"/>
    <undo index="65535" exp="area" ref3D="1" dr="$C$1:$C$221" dn="Z_59EBF1CB_AF85_469A_B1D0_E57CB0203158_.wvu.FilterData" sId="1"/>
    <undo index="65535" exp="area" ref3D="1" dr="$C$1:$C$221" dn="Z_4C2A0B30_0070_415E_A110_A9BCC2779710_.wvu.FilterData" sId="1"/>
    <undo index="65535" exp="area" ref3D="1" dr="$C$1:$C$221" dn="Z_15F03B40_FCDD_463A_AE42_63F6121ACBED_.wvu.FilterData" sId="1"/>
    <rfmt sheetId="1" xfDxf="1" sqref="A221:XFD221" start="0" length="0"/>
    <rfmt sheetId="1" sqref="B221" start="0" length="0">
      <dxf>
        <fill>
          <patternFill patternType="solid">
            <bgColor rgb="FFFFFF00"/>
          </patternFill>
        </fill>
      </dxf>
    </rfmt>
    <rfmt sheetId="1" sqref="C221" start="0" length="0">
      <dxf>
        <font>
          <b/>
          <sz val="11"/>
          <color theme="1"/>
          <name val="Calibri"/>
          <family val="2"/>
          <charset val="238"/>
          <scheme val="minor"/>
        </font>
        <fill>
          <patternFill patternType="solid">
            <bgColor rgb="FFFFFF00"/>
          </patternFill>
        </fill>
      </dxf>
    </rfmt>
    <rfmt sheetId="1" sqref="D221" start="0" length="0">
      <dxf>
        <fill>
          <patternFill patternType="solid">
            <bgColor rgb="FFFFFF00"/>
          </patternFill>
        </fill>
      </dxf>
    </rfmt>
    <rfmt sheetId="1" sqref="F221" start="0" length="0">
      <dxf>
        <fill>
          <patternFill patternType="solid">
            <bgColor rgb="FFFFFF00"/>
          </patternFill>
        </fill>
      </dxf>
    </rfmt>
    <rfmt sheetId="1" sqref="G221" start="0" length="0">
      <dxf>
        <alignment horizontal="left" vertical="top"/>
      </dxf>
    </rfmt>
    <rfmt sheetId="1" sqref="H221" start="0" length="0">
      <dxf>
        <alignment horizontal="left" vertical="top"/>
      </dxf>
    </rfmt>
    <rfmt sheetId="1" sqref="I221" start="0" length="0">
      <dxf>
        <fill>
          <patternFill patternType="solid">
            <bgColor rgb="FFFFFF00"/>
          </patternFill>
        </fill>
        <alignment horizontal="center" vertical="top"/>
      </dxf>
    </rfmt>
    <rfmt sheetId="1" sqref="K221" start="0" length="0">
      <dxf>
        <alignment horizontal="center" vertical="top"/>
      </dxf>
    </rfmt>
    <rfmt sheetId="1" sqref="L221" start="0" length="0">
      <dxf>
        <alignment horizontal="center" vertical="top"/>
      </dxf>
    </rfmt>
    <rfmt sheetId="1" sqref="M221" start="0" length="0">
      <dxf>
        <alignment horizontal="center" vertical="top"/>
      </dxf>
    </rfmt>
    <rfmt sheetId="1" sqref="N221" start="0" length="0">
      <dxf>
        <alignment horizontal="center" vertical="top"/>
      </dxf>
    </rfmt>
    <rfmt sheetId="1" sqref="O221" start="0" length="0">
      <dxf>
        <alignment horizontal="center" vertical="top"/>
      </dxf>
    </rfmt>
    <rfmt sheetId="1" sqref="P221" start="0" length="0">
      <dxf>
        <alignment horizontal="center" vertical="top"/>
      </dxf>
    </rfmt>
    <rfmt sheetId="1" sqref="Q221" start="0" length="0">
      <dxf>
        <alignment horizontal="center" vertical="top"/>
      </dxf>
    </rfmt>
    <rfmt sheetId="1" sqref="R221" start="0" length="0">
      <dxf>
        <alignment horizontal="center" vertical="top"/>
      </dxf>
    </rfmt>
    <rfmt sheetId="1" sqref="T221" start="0" length="0">
      <dxf>
        <fill>
          <patternFill patternType="solid">
            <bgColor rgb="FFFFFF00"/>
          </patternFill>
        </fill>
      </dxf>
    </rfmt>
    <rfmt sheetId="1" sqref="U221" start="0" length="0">
      <dxf>
        <fill>
          <patternFill patternType="solid">
            <bgColor rgb="FFFFFF00"/>
          </patternFill>
        </fill>
      </dxf>
    </rfmt>
    <rfmt sheetId="1" sqref="W221" start="0" length="0">
      <dxf>
        <fill>
          <patternFill patternType="solid">
            <bgColor rgb="FFFFFF00"/>
          </patternFill>
        </fill>
      </dxf>
    </rfmt>
    <rfmt sheetId="1" sqref="X221" start="0" length="0">
      <dxf>
        <fill>
          <patternFill patternType="solid">
            <bgColor rgb="FFFFFF00"/>
          </patternFill>
        </fill>
      </dxf>
    </rfmt>
    <rcc rId="0" sId="1" dxf="1">
      <nc r="Y221">
        <f>#REF!+#REF!</f>
      </nc>
      <ndxf>
        <numFmt numFmtId="165" formatCode="#,##0.00_ ;\-#,##0.00\ "/>
      </ndxf>
    </rcc>
    <rfmt sheetId="1" sqref="Z221" start="0" length="0">
      <dxf>
        <fill>
          <patternFill patternType="solid">
            <bgColor rgb="FFFFFF00"/>
          </patternFill>
        </fill>
      </dxf>
    </rfmt>
    <rfmt sheetId="1" sqref="AA221" start="0" length="0">
      <dxf>
        <fill>
          <patternFill patternType="solid">
            <bgColor rgb="FFFFFF00"/>
          </patternFill>
        </fill>
      </dxf>
    </rfmt>
    <rfmt sheetId="1" sqref="AC221" start="0" length="0">
      <dxf>
        <fill>
          <patternFill patternType="solid">
            <bgColor rgb="FFFFFF00"/>
          </patternFill>
        </fill>
      </dxf>
    </rfmt>
    <rfmt sheetId="1" sqref="AD221" start="0" length="0">
      <dxf>
        <fill>
          <patternFill patternType="solid">
            <bgColor rgb="FFFFFF00"/>
          </patternFill>
        </fill>
      </dxf>
    </rfmt>
    <rfmt sheetId="1" sqref="AE221" start="0" length="0">
      <dxf>
        <fill>
          <patternFill patternType="solid">
            <bgColor theme="0"/>
          </patternFill>
        </fill>
      </dxf>
    </rfmt>
    <rfmt sheetId="1" sqref="AI221" start="0" length="0">
      <dxf>
        <alignment vertical="top" wrapText="1"/>
      </dxf>
    </rfmt>
  </rrc>
  <rrc rId="3372" sId="1" ref="A221:XFD221" action="deleteRow">
    <undo index="65535" exp="area" ref3D="1" dr="$H$1:$N$1048576" dn="Z_65B035E3_87FA_46C5_996E_864F2C8D0EBC_.wvu.Cols" sId="1"/>
    <rfmt sheetId="1" xfDxf="1" sqref="A221:XFD221" start="0" length="0"/>
    <rfmt sheetId="1" sqref="B221" start="0" length="0">
      <dxf>
        <fill>
          <patternFill patternType="solid">
            <bgColor rgb="FFFFFF00"/>
          </patternFill>
        </fill>
      </dxf>
    </rfmt>
    <rfmt sheetId="1" sqref="C221" start="0" length="0">
      <dxf>
        <font>
          <b/>
          <sz val="11"/>
          <color theme="1"/>
          <name val="Calibri"/>
          <family val="2"/>
          <charset val="238"/>
          <scheme val="minor"/>
        </font>
        <fill>
          <patternFill patternType="solid">
            <bgColor rgb="FFFFFF00"/>
          </patternFill>
        </fill>
      </dxf>
    </rfmt>
    <rfmt sheetId="1" sqref="D221" start="0" length="0">
      <dxf>
        <fill>
          <patternFill patternType="solid">
            <bgColor rgb="FFFFFF00"/>
          </patternFill>
        </fill>
      </dxf>
    </rfmt>
    <rfmt sheetId="1" sqref="F221" start="0" length="0">
      <dxf>
        <fill>
          <patternFill patternType="solid">
            <bgColor rgb="FFFFFF00"/>
          </patternFill>
        </fill>
      </dxf>
    </rfmt>
    <rfmt sheetId="1" sqref="G221" start="0" length="0">
      <dxf>
        <alignment horizontal="left" vertical="top"/>
      </dxf>
    </rfmt>
    <rfmt sheetId="1" sqref="H221" start="0" length="0">
      <dxf>
        <alignment horizontal="left" vertical="top"/>
      </dxf>
    </rfmt>
    <rfmt sheetId="1" sqref="I221" start="0" length="0">
      <dxf>
        <fill>
          <patternFill patternType="solid">
            <bgColor rgb="FFFFFF00"/>
          </patternFill>
        </fill>
        <alignment horizontal="center" vertical="top"/>
      </dxf>
    </rfmt>
    <rfmt sheetId="1" sqref="K221" start="0" length="0">
      <dxf>
        <alignment horizontal="center" vertical="top"/>
      </dxf>
    </rfmt>
    <rfmt sheetId="1" sqref="L221" start="0" length="0">
      <dxf>
        <alignment horizontal="center" vertical="top"/>
      </dxf>
    </rfmt>
    <rfmt sheetId="1" sqref="M221" start="0" length="0">
      <dxf>
        <alignment horizontal="center" vertical="top"/>
      </dxf>
    </rfmt>
    <rfmt sheetId="1" sqref="N221" start="0" length="0">
      <dxf>
        <alignment horizontal="center" vertical="top"/>
      </dxf>
    </rfmt>
    <rfmt sheetId="1" sqref="O221" start="0" length="0">
      <dxf>
        <alignment horizontal="center" vertical="top"/>
      </dxf>
    </rfmt>
    <rfmt sheetId="1" sqref="P221" start="0" length="0">
      <dxf>
        <alignment horizontal="center" vertical="top"/>
      </dxf>
    </rfmt>
    <rfmt sheetId="1" sqref="Q221" start="0" length="0">
      <dxf>
        <alignment horizontal="center" vertical="top"/>
      </dxf>
    </rfmt>
    <rfmt sheetId="1" sqref="R221" start="0" length="0">
      <dxf>
        <alignment horizontal="center" vertical="top"/>
      </dxf>
    </rfmt>
    <rfmt sheetId="1" sqref="T221" start="0" length="0">
      <dxf>
        <fill>
          <patternFill patternType="solid">
            <bgColor rgb="FFFFFF00"/>
          </patternFill>
        </fill>
      </dxf>
    </rfmt>
    <rfmt sheetId="1" sqref="U221" start="0" length="0">
      <dxf>
        <fill>
          <patternFill patternType="solid">
            <bgColor rgb="FFFFFF00"/>
          </patternFill>
        </fill>
      </dxf>
    </rfmt>
    <rfmt sheetId="1" sqref="W221" start="0" length="0">
      <dxf>
        <fill>
          <patternFill patternType="solid">
            <bgColor rgb="FFFFFF00"/>
          </patternFill>
        </fill>
      </dxf>
    </rfmt>
    <rfmt sheetId="1" sqref="X221" start="0" length="0">
      <dxf>
        <fill>
          <patternFill patternType="solid">
            <bgColor rgb="FFFFFF00"/>
          </patternFill>
        </fill>
      </dxf>
    </rfmt>
    <rfmt sheetId="1" sqref="Z221" start="0" length="0">
      <dxf>
        <fill>
          <patternFill patternType="solid">
            <bgColor rgb="FFFFFF00"/>
          </patternFill>
        </fill>
      </dxf>
    </rfmt>
    <rfmt sheetId="1" sqref="AA221" start="0" length="0">
      <dxf>
        <fill>
          <patternFill patternType="solid">
            <bgColor rgb="FFFFFF00"/>
          </patternFill>
        </fill>
      </dxf>
    </rfmt>
    <rfmt sheetId="1" sqref="AC221" start="0" length="0">
      <dxf>
        <fill>
          <patternFill patternType="solid">
            <bgColor rgb="FFFFFF00"/>
          </patternFill>
        </fill>
      </dxf>
    </rfmt>
    <rfmt sheetId="1" sqref="AD221" start="0" length="0">
      <dxf>
        <fill>
          <patternFill patternType="solid">
            <bgColor rgb="FFFFFF00"/>
          </patternFill>
        </fill>
      </dxf>
    </rfmt>
    <rfmt sheetId="1" sqref="AE221" start="0" length="0">
      <dxf>
        <fill>
          <patternFill patternType="solid">
            <bgColor theme="0"/>
          </patternFill>
        </fill>
      </dxf>
    </rfmt>
    <rfmt sheetId="1" sqref="AI221" start="0" length="0">
      <dxf>
        <alignment vertical="top" wrapText="1"/>
      </dxf>
    </rfmt>
  </rrc>
  <rrc rId="3373" sId="1" ref="A221:XFD221" action="deleteRow">
    <undo index="65535" exp="area" ref3D="1" dr="$H$1:$N$1048576" dn="Z_65B035E3_87FA_46C5_996E_864F2C8D0EBC_.wvu.Cols" sId="1"/>
    <rfmt sheetId="1" xfDxf="1" sqref="A221:XFD221" start="0" length="0"/>
    <rfmt sheetId="1" sqref="B221" start="0" length="0">
      <dxf>
        <fill>
          <patternFill patternType="solid">
            <bgColor rgb="FFFFFF00"/>
          </patternFill>
        </fill>
      </dxf>
    </rfmt>
    <rfmt sheetId="1" sqref="C221" start="0" length="0">
      <dxf>
        <font>
          <b/>
          <sz val="11"/>
          <color theme="1"/>
          <name val="Calibri"/>
          <family val="2"/>
          <charset val="238"/>
          <scheme val="minor"/>
        </font>
        <fill>
          <patternFill patternType="solid">
            <bgColor rgb="FFFFFF00"/>
          </patternFill>
        </fill>
      </dxf>
    </rfmt>
    <rfmt sheetId="1" sqref="D221" start="0" length="0">
      <dxf>
        <fill>
          <patternFill patternType="solid">
            <bgColor rgb="FFFFFF00"/>
          </patternFill>
        </fill>
      </dxf>
    </rfmt>
    <rfmt sheetId="1" sqref="F221" start="0" length="0">
      <dxf>
        <fill>
          <patternFill patternType="solid">
            <bgColor rgb="FFFFFF00"/>
          </patternFill>
        </fill>
      </dxf>
    </rfmt>
    <rfmt sheetId="1" sqref="G221" start="0" length="0">
      <dxf>
        <alignment horizontal="left" vertical="top"/>
      </dxf>
    </rfmt>
    <rfmt sheetId="1" sqref="H221" start="0" length="0">
      <dxf>
        <alignment horizontal="left" vertical="top"/>
      </dxf>
    </rfmt>
    <rfmt sheetId="1" sqref="I221" start="0" length="0">
      <dxf>
        <fill>
          <patternFill patternType="solid">
            <bgColor rgb="FFFFFF00"/>
          </patternFill>
        </fill>
        <alignment horizontal="center" vertical="top"/>
      </dxf>
    </rfmt>
    <rfmt sheetId="1" sqref="K221" start="0" length="0">
      <dxf>
        <alignment horizontal="center" vertical="top"/>
      </dxf>
    </rfmt>
    <rfmt sheetId="1" sqref="L221" start="0" length="0">
      <dxf>
        <alignment horizontal="center" vertical="top"/>
      </dxf>
    </rfmt>
    <rfmt sheetId="1" sqref="M221" start="0" length="0">
      <dxf>
        <alignment horizontal="center" vertical="top"/>
      </dxf>
    </rfmt>
    <rfmt sheetId="1" sqref="N221" start="0" length="0">
      <dxf>
        <alignment horizontal="center" vertical="top"/>
      </dxf>
    </rfmt>
    <rfmt sheetId="1" sqref="O221" start="0" length="0">
      <dxf>
        <alignment horizontal="center" vertical="top"/>
      </dxf>
    </rfmt>
    <rfmt sheetId="1" sqref="P221" start="0" length="0">
      <dxf>
        <alignment horizontal="center" vertical="top"/>
      </dxf>
    </rfmt>
    <rfmt sheetId="1" sqref="Q221" start="0" length="0">
      <dxf>
        <alignment horizontal="center" vertical="top"/>
      </dxf>
    </rfmt>
    <rfmt sheetId="1" sqref="R221" start="0" length="0">
      <dxf>
        <alignment horizontal="center" vertical="top"/>
      </dxf>
    </rfmt>
    <rfmt sheetId="1" sqref="T221" start="0" length="0">
      <dxf>
        <fill>
          <patternFill patternType="solid">
            <bgColor rgb="FFFFFF00"/>
          </patternFill>
        </fill>
      </dxf>
    </rfmt>
    <rfmt sheetId="1" sqref="U221" start="0" length="0">
      <dxf>
        <fill>
          <patternFill patternType="solid">
            <bgColor rgb="FFFFFF00"/>
          </patternFill>
        </fill>
      </dxf>
    </rfmt>
    <rfmt sheetId="1" sqref="W221" start="0" length="0">
      <dxf>
        <fill>
          <patternFill patternType="solid">
            <bgColor rgb="FFFFFF00"/>
          </patternFill>
        </fill>
      </dxf>
    </rfmt>
    <rfmt sheetId="1" sqref="X221" start="0" length="0">
      <dxf>
        <fill>
          <patternFill patternType="solid">
            <bgColor rgb="FFFFFF00"/>
          </patternFill>
        </fill>
      </dxf>
    </rfmt>
    <rfmt sheetId="1" sqref="Z221" start="0" length="0">
      <dxf>
        <fill>
          <patternFill patternType="solid">
            <bgColor rgb="FFFFFF00"/>
          </patternFill>
        </fill>
      </dxf>
    </rfmt>
    <rfmt sheetId="1" sqref="AA221" start="0" length="0">
      <dxf>
        <fill>
          <patternFill patternType="solid">
            <bgColor rgb="FFFFFF00"/>
          </patternFill>
        </fill>
      </dxf>
    </rfmt>
    <rfmt sheetId="1" sqref="AC221" start="0" length="0">
      <dxf>
        <fill>
          <patternFill patternType="solid">
            <bgColor rgb="FFFFFF00"/>
          </patternFill>
        </fill>
      </dxf>
    </rfmt>
    <rfmt sheetId="1" sqref="AD221" start="0" length="0">
      <dxf>
        <fill>
          <patternFill patternType="solid">
            <bgColor rgb="FFFFFF00"/>
          </patternFill>
        </fill>
      </dxf>
    </rfmt>
    <rfmt sheetId="1" sqref="AE221" start="0" length="0">
      <dxf>
        <fill>
          <patternFill patternType="solid">
            <bgColor theme="0"/>
          </patternFill>
        </fill>
      </dxf>
    </rfmt>
    <rfmt sheetId="1" sqref="AI221" start="0" length="0">
      <dxf>
        <alignment vertical="top" wrapText="1"/>
      </dxf>
    </rfmt>
  </rrc>
  <rrc rId="3374" sId="1" ref="A221:XFD221" action="deleteRow">
    <undo index="65535" exp="area" ref3D="1" dr="$H$1:$N$1048576" dn="Z_65B035E3_87FA_46C5_996E_864F2C8D0EBC_.wvu.Cols" sId="1"/>
    <rfmt sheetId="1" xfDxf="1" sqref="A221:XFD221" start="0" length="0"/>
    <rfmt sheetId="1" sqref="B221" start="0" length="0">
      <dxf>
        <fill>
          <patternFill patternType="solid">
            <bgColor rgb="FFFFFF00"/>
          </patternFill>
        </fill>
      </dxf>
    </rfmt>
    <rfmt sheetId="1" sqref="C221" start="0" length="0">
      <dxf>
        <font>
          <b/>
          <sz val="11"/>
          <color theme="1"/>
          <name val="Calibri"/>
          <family val="2"/>
          <charset val="238"/>
          <scheme val="minor"/>
        </font>
        <fill>
          <patternFill patternType="solid">
            <bgColor rgb="FFFFFF00"/>
          </patternFill>
        </fill>
      </dxf>
    </rfmt>
    <rfmt sheetId="1" sqref="D221" start="0" length="0">
      <dxf>
        <fill>
          <patternFill patternType="solid">
            <bgColor rgb="FFFFFF00"/>
          </patternFill>
        </fill>
      </dxf>
    </rfmt>
    <rfmt sheetId="1" sqref="F221" start="0" length="0">
      <dxf>
        <fill>
          <patternFill patternType="solid">
            <bgColor rgb="FFFFFF00"/>
          </patternFill>
        </fill>
      </dxf>
    </rfmt>
    <rfmt sheetId="1" sqref="G221" start="0" length="0">
      <dxf>
        <alignment horizontal="left" vertical="top"/>
      </dxf>
    </rfmt>
    <rfmt sheetId="1" sqref="H221" start="0" length="0">
      <dxf>
        <alignment horizontal="left" vertical="top"/>
      </dxf>
    </rfmt>
    <rfmt sheetId="1" sqref="I221" start="0" length="0">
      <dxf>
        <fill>
          <patternFill patternType="solid">
            <bgColor rgb="FFFFFF00"/>
          </patternFill>
        </fill>
        <alignment horizontal="center" vertical="top"/>
      </dxf>
    </rfmt>
    <rfmt sheetId="1" sqref="K221" start="0" length="0">
      <dxf>
        <alignment horizontal="center" vertical="top"/>
      </dxf>
    </rfmt>
    <rfmt sheetId="1" sqref="L221" start="0" length="0">
      <dxf>
        <alignment horizontal="center" vertical="top"/>
      </dxf>
    </rfmt>
    <rfmt sheetId="1" sqref="M221" start="0" length="0">
      <dxf>
        <alignment horizontal="center" vertical="top"/>
      </dxf>
    </rfmt>
    <rfmt sheetId="1" sqref="N221" start="0" length="0">
      <dxf>
        <alignment horizontal="center" vertical="top"/>
      </dxf>
    </rfmt>
    <rfmt sheetId="1" sqref="O221" start="0" length="0">
      <dxf>
        <alignment horizontal="center" vertical="top"/>
      </dxf>
    </rfmt>
    <rfmt sheetId="1" sqref="P221" start="0" length="0">
      <dxf>
        <alignment horizontal="center" vertical="top"/>
      </dxf>
    </rfmt>
    <rfmt sheetId="1" sqref="Q221" start="0" length="0">
      <dxf>
        <alignment horizontal="center" vertical="top"/>
      </dxf>
    </rfmt>
    <rfmt sheetId="1" sqref="R221" start="0" length="0">
      <dxf>
        <alignment horizontal="center" vertical="top"/>
      </dxf>
    </rfmt>
    <rfmt sheetId="1" sqref="T221" start="0" length="0">
      <dxf>
        <fill>
          <patternFill patternType="solid">
            <bgColor rgb="FFFFFF00"/>
          </patternFill>
        </fill>
      </dxf>
    </rfmt>
    <rfmt sheetId="1" sqref="U221" start="0" length="0">
      <dxf>
        <fill>
          <patternFill patternType="solid">
            <bgColor rgb="FFFFFF00"/>
          </patternFill>
        </fill>
      </dxf>
    </rfmt>
    <rfmt sheetId="1" sqref="W221" start="0" length="0">
      <dxf>
        <fill>
          <patternFill patternType="solid">
            <bgColor rgb="FFFFFF00"/>
          </patternFill>
        </fill>
      </dxf>
    </rfmt>
    <rfmt sheetId="1" sqref="X221" start="0" length="0">
      <dxf>
        <fill>
          <patternFill patternType="solid">
            <bgColor rgb="FFFFFF00"/>
          </patternFill>
        </fill>
      </dxf>
    </rfmt>
    <rfmt sheetId="1" sqref="Z221" start="0" length="0">
      <dxf>
        <fill>
          <patternFill patternType="solid">
            <bgColor rgb="FFFFFF00"/>
          </patternFill>
        </fill>
      </dxf>
    </rfmt>
    <rfmt sheetId="1" sqref="AA221" start="0" length="0">
      <dxf>
        <fill>
          <patternFill patternType="solid">
            <bgColor rgb="FFFFFF00"/>
          </patternFill>
        </fill>
      </dxf>
    </rfmt>
    <rfmt sheetId="1" sqref="AC221" start="0" length="0">
      <dxf>
        <fill>
          <patternFill patternType="solid">
            <bgColor rgb="FFFFFF00"/>
          </patternFill>
        </fill>
      </dxf>
    </rfmt>
    <rfmt sheetId="1" sqref="AD221" start="0" length="0">
      <dxf>
        <fill>
          <patternFill patternType="solid">
            <bgColor rgb="FFFFFF00"/>
          </patternFill>
        </fill>
      </dxf>
    </rfmt>
    <rfmt sheetId="1" sqref="AE221" start="0" length="0">
      <dxf>
        <fill>
          <patternFill patternType="solid">
            <bgColor theme="0"/>
          </patternFill>
        </fill>
      </dxf>
    </rfmt>
    <rfmt sheetId="1" sqref="AI221" start="0" length="0">
      <dxf>
        <alignment vertical="top" wrapText="1"/>
      </dxf>
    </rfmt>
  </rrc>
  <rrc rId="3375" sId="1" ref="A221:XFD221" action="deleteRow">
    <undo index="65535" exp="area" ref3D="1" dr="$H$1:$N$1048576" dn="Z_65B035E3_87FA_46C5_996E_864F2C8D0EBC_.wvu.Cols" sId="1"/>
    <rfmt sheetId="1" xfDxf="1" sqref="A221:XFD221" start="0" length="0"/>
    <rfmt sheetId="1" sqref="B221" start="0" length="0">
      <dxf>
        <fill>
          <patternFill patternType="solid">
            <bgColor rgb="FFFFFF00"/>
          </patternFill>
        </fill>
      </dxf>
    </rfmt>
    <rfmt sheetId="1" sqref="C221" start="0" length="0">
      <dxf>
        <font>
          <b/>
          <sz val="11"/>
          <color theme="1"/>
          <name val="Calibri"/>
          <family val="2"/>
          <charset val="238"/>
          <scheme val="minor"/>
        </font>
        <fill>
          <patternFill patternType="solid">
            <bgColor rgb="FFFFFF00"/>
          </patternFill>
        </fill>
      </dxf>
    </rfmt>
    <rfmt sheetId="1" sqref="D221" start="0" length="0">
      <dxf>
        <fill>
          <patternFill patternType="solid">
            <bgColor rgb="FFFFFF00"/>
          </patternFill>
        </fill>
      </dxf>
    </rfmt>
    <rfmt sheetId="1" sqref="F221" start="0" length="0">
      <dxf>
        <fill>
          <patternFill patternType="solid">
            <bgColor rgb="FFFFFF00"/>
          </patternFill>
        </fill>
      </dxf>
    </rfmt>
    <rfmt sheetId="1" sqref="G221" start="0" length="0">
      <dxf>
        <alignment horizontal="left" vertical="top"/>
      </dxf>
    </rfmt>
    <rfmt sheetId="1" sqref="H221" start="0" length="0">
      <dxf>
        <alignment horizontal="left" vertical="top"/>
      </dxf>
    </rfmt>
    <rfmt sheetId="1" sqref="I221" start="0" length="0">
      <dxf>
        <fill>
          <patternFill patternType="solid">
            <bgColor rgb="FFFFFF00"/>
          </patternFill>
        </fill>
        <alignment horizontal="center" vertical="top"/>
      </dxf>
    </rfmt>
    <rfmt sheetId="1" sqref="K221" start="0" length="0">
      <dxf>
        <alignment horizontal="center" vertical="top"/>
      </dxf>
    </rfmt>
    <rfmt sheetId="1" sqref="L221" start="0" length="0">
      <dxf>
        <alignment horizontal="center" vertical="top"/>
      </dxf>
    </rfmt>
    <rfmt sheetId="1" sqref="M221" start="0" length="0">
      <dxf>
        <alignment horizontal="center" vertical="top"/>
      </dxf>
    </rfmt>
    <rfmt sheetId="1" sqref="N221" start="0" length="0">
      <dxf>
        <alignment horizontal="center" vertical="top"/>
      </dxf>
    </rfmt>
    <rfmt sheetId="1" sqref="O221" start="0" length="0">
      <dxf>
        <alignment horizontal="center" vertical="top"/>
      </dxf>
    </rfmt>
    <rfmt sheetId="1" sqref="P221" start="0" length="0">
      <dxf>
        <alignment horizontal="center" vertical="top"/>
      </dxf>
    </rfmt>
    <rfmt sheetId="1" sqref="Q221" start="0" length="0">
      <dxf>
        <alignment horizontal="center" vertical="top"/>
      </dxf>
    </rfmt>
    <rfmt sheetId="1" sqref="R221" start="0" length="0">
      <dxf>
        <alignment horizontal="center" vertical="top"/>
      </dxf>
    </rfmt>
    <rfmt sheetId="1" sqref="T221" start="0" length="0">
      <dxf>
        <fill>
          <patternFill patternType="solid">
            <bgColor rgb="FFFFFF00"/>
          </patternFill>
        </fill>
      </dxf>
    </rfmt>
    <rfmt sheetId="1" sqref="U221" start="0" length="0">
      <dxf>
        <fill>
          <patternFill patternType="solid">
            <bgColor rgb="FFFFFF00"/>
          </patternFill>
        </fill>
      </dxf>
    </rfmt>
    <rfmt sheetId="1" sqref="W221" start="0" length="0">
      <dxf>
        <fill>
          <patternFill patternType="solid">
            <bgColor rgb="FFFFFF00"/>
          </patternFill>
        </fill>
      </dxf>
    </rfmt>
    <rfmt sheetId="1" sqref="X221" start="0" length="0">
      <dxf>
        <fill>
          <patternFill patternType="solid">
            <bgColor rgb="FFFFFF00"/>
          </patternFill>
        </fill>
      </dxf>
    </rfmt>
    <rfmt sheetId="1" sqref="Z221" start="0" length="0">
      <dxf>
        <fill>
          <patternFill patternType="solid">
            <bgColor rgb="FFFFFF00"/>
          </patternFill>
        </fill>
      </dxf>
    </rfmt>
    <rfmt sheetId="1" sqref="AA221" start="0" length="0">
      <dxf>
        <fill>
          <patternFill patternType="solid">
            <bgColor rgb="FFFFFF00"/>
          </patternFill>
        </fill>
      </dxf>
    </rfmt>
    <rfmt sheetId="1" sqref="AC221" start="0" length="0">
      <dxf>
        <fill>
          <patternFill patternType="solid">
            <bgColor rgb="FFFFFF00"/>
          </patternFill>
        </fill>
      </dxf>
    </rfmt>
    <rfmt sheetId="1" sqref="AD221" start="0" length="0">
      <dxf>
        <fill>
          <patternFill patternType="solid">
            <bgColor rgb="FFFFFF00"/>
          </patternFill>
        </fill>
      </dxf>
    </rfmt>
    <rfmt sheetId="1" sqref="AE221" start="0" length="0">
      <dxf>
        <fill>
          <patternFill patternType="solid">
            <bgColor theme="0"/>
          </patternFill>
        </fill>
      </dxf>
    </rfmt>
    <rfmt sheetId="1" sqref="AI221" start="0" length="0">
      <dxf>
        <alignment vertical="top" wrapText="1"/>
      </dxf>
    </rfmt>
  </rrc>
  <rrc rId="3376" sId="1" ref="A221:XFD221" action="deleteRow">
    <undo index="65535" exp="area" ref3D="1" dr="$H$1:$N$1048576" dn="Z_65B035E3_87FA_46C5_996E_864F2C8D0EBC_.wvu.Cols" sId="1"/>
    <rfmt sheetId="1" xfDxf="1" sqref="A221:XFD221" start="0" length="0"/>
    <rfmt sheetId="1" sqref="B221" start="0" length="0">
      <dxf>
        <fill>
          <patternFill patternType="solid">
            <bgColor rgb="FFFFFF00"/>
          </patternFill>
        </fill>
      </dxf>
    </rfmt>
    <rfmt sheetId="1" sqref="C221" start="0" length="0">
      <dxf>
        <font>
          <b/>
          <sz val="11"/>
          <color theme="1"/>
          <name val="Calibri"/>
          <family val="2"/>
          <charset val="238"/>
          <scheme val="minor"/>
        </font>
        <fill>
          <patternFill patternType="solid">
            <bgColor rgb="FFFFFF00"/>
          </patternFill>
        </fill>
      </dxf>
    </rfmt>
    <rfmt sheetId="1" sqref="D221" start="0" length="0">
      <dxf>
        <fill>
          <patternFill patternType="solid">
            <bgColor rgb="FFFFFF00"/>
          </patternFill>
        </fill>
      </dxf>
    </rfmt>
    <rfmt sheetId="1" sqref="F221" start="0" length="0">
      <dxf>
        <fill>
          <patternFill patternType="solid">
            <bgColor rgb="FFFFFF00"/>
          </patternFill>
        </fill>
      </dxf>
    </rfmt>
    <rfmt sheetId="1" sqref="G221" start="0" length="0">
      <dxf>
        <alignment horizontal="left" vertical="top"/>
      </dxf>
    </rfmt>
    <rfmt sheetId="1" sqref="H221" start="0" length="0">
      <dxf>
        <alignment horizontal="left" vertical="top"/>
      </dxf>
    </rfmt>
    <rfmt sheetId="1" sqref="I221" start="0" length="0">
      <dxf>
        <fill>
          <patternFill patternType="solid">
            <bgColor rgb="FFFFFF00"/>
          </patternFill>
        </fill>
        <alignment horizontal="center" vertical="top"/>
      </dxf>
    </rfmt>
    <rfmt sheetId="1" sqref="K221" start="0" length="0">
      <dxf>
        <alignment horizontal="center" vertical="top"/>
      </dxf>
    </rfmt>
    <rfmt sheetId="1" sqref="L221" start="0" length="0">
      <dxf>
        <alignment horizontal="center" vertical="top"/>
      </dxf>
    </rfmt>
    <rfmt sheetId="1" sqref="M221" start="0" length="0">
      <dxf>
        <alignment horizontal="center" vertical="top"/>
      </dxf>
    </rfmt>
    <rfmt sheetId="1" sqref="N221" start="0" length="0">
      <dxf>
        <alignment horizontal="center" vertical="top"/>
      </dxf>
    </rfmt>
    <rfmt sheetId="1" sqref="O221" start="0" length="0">
      <dxf>
        <alignment horizontal="center" vertical="top"/>
      </dxf>
    </rfmt>
    <rfmt sheetId="1" sqref="P221" start="0" length="0">
      <dxf>
        <alignment horizontal="center" vertical="top"/>
      </dxf>
    </rfmt>
    <rfmt sheetId="1" sqref="Q221" start="0" length="0">
      <dxf>
        <alignment horizontal="center" vertical="top"/>
      </dxf>
    </rfmt>
    <rfmt sheetId="1" sqref="R221" start="0" length="0">
      <dxf>
        <alignment horizontal="center" vertical="top"/>
      </dxf>
    </rfmt>
    <rfmt sheetId="1" sqref="T221" start="0" length="0">
      <dxf>
        <fill>
          <patternFill patternType="solid">
            <bgColor rgb="FFFFFF00"/>
          </patternFill>
        </fill>
      </dxf>
    </rfmt>
    <rfmt sheetId="1" sqref="U221" start="0" length="0">
      <dxf>
        <fill>
          <patternFill patternType="solid">
            <bgColor rgb="FFFFFF00"/>
          </patternFill>
        </fill>
      </dxf>
    </rfmt>
    <rfmt sheetId="1" sqref="W221" start="0" length="0">
      <dxf>
        <fill>
          <patternFill patternType="solid">
            <bgColor rgb="FFFFFF00"/>
          </patternFill>
        </fill>
      </dxf>
    </rfmt>
    <rfmt sheetId="1" sqref="X221" start="0" length="0">
      <dxf>
        <fill>
          <patternFill patternType="solid">
            <bgColor rgb="FFFFFF00"/>
          </patternFill>
        </fill>
      </dxf>
    </rfmt>
    <rfmt sheetId="1" sqref="Z221" start="0" length="0">
      <dxf>
        <fill>
          <patternFill patternType="solid">
            <bgColor rgb="FFFFFF00"/>
          </patternFill>
        </fill>
      </dxf>
    </rfmt>
    <rfmt sheetId="1" sqref="AA221" start="0" length="0">
      <dxf>
        <fill>
          <patternFill patternType="solid">
            <bgColor rgb="FFFFFF00"/>
          </patternFill>
        </fill>
      </dxf>
    </rfmt>
    <rfmt sheetId="1" sqref="AC221" start="0" length="0">
      <dxf>
        <fill>
          <patternFill patternType="solid">
            <bgColor rgb="FFFFFF00"/>
          </patternFill>
        </fill>
      </dxf>
    </rfmt>
    <rfmt sheetId="1" sqref="AD221" start="0" length="0">
      <dxf>
        <fill>
          <patternFill patternType="solid">
            <bgColor rgb="FFFFFF00"/>
          </patternFill>
        </fill>
      </dxf>
    </rfmt>
    <rfmt sheetId="1" sqref="AE221" start="0" length="0">
      <dxf>
        <fill>
          <patternFill patternType="solid">
            <bgColor theme="0"/>
          </patternFill>
        </fill>
      </dxf>
    </rfmt>
    <rfmt sheetId="1" sqref="AI221" start="0" length="0">
      <dxf>
        <alignment vertical="top" wrapText="1"/>
      </dxf>
    </rfmt>
  </rrc>
  <rrc rId="3377" sId="1" ref="A221:XFD221" action="deleteRow">
    <undo index="65535" exp="area" ref3D="1" dr="$H$1:$N$1048576" dn="Z_65B035E3_87FA_46C5_996E_864F2C8D0EBC_.wvu.Cols" sId="1"/>
    <rfmt sheetId="1" xfDxf="1" sqref="A221:XFD221" start="0" length="0"/>
    <rfmt sheetId="1" sqref="B221" start="0" length="0">
      <dxf>
        <fill>
          <patternFill patternType="solid">
            <bgColor rgb="FFFFFF00"/>
          </patternFill>
        </fill>
      </dxf>
    </rfmt>
    <rfmt sheetId="1" sqref="C221" start="0" length="0">
      <dxf>
        <font>
          <b/>
          <sz val="11"/>
          <color theme="1"/>
          <name val="Calibri"/>
          <family val="2"/>
          <charset val="238"/>
          <scheme val="minor"/>
        </font>
        <fill>
          <patternFill patternType="solid">
            <bgColor rgb="FFFFFF00"/>
          </patternFill>
        </fill>
      </dxf>
    </rfmt>
    <rfmt sheetId="1" sqref="D221" start="0" length="0">
      <dxf>
        <fill>
          <patternFill patternType="solid">
            <bgColor rgb="FFFFFF00"/>
          </patternFill>
        </fill>
      </dxf>
    </rfmt>
    <rfmt sheetId="1" sqref="F221" start="0" length="0">
      <dxf>
        <fill>
          <patternFill patternType="solid">
            <bgColor rgb="FFFFFF00"/>
          </patternFill>
        </fill>
      </dxf>
    </rfmt>
    <rfmt sheetId="1" sqref="G221" start="0" length="0">
      <dxf>
        <alignment horizontal="left" vertical="top"/>
      </dxf>
    </rfmt>
    <rfmt sheetId="1" sqref="H221" start="0" length="0">
      <dxf>
        <alignment horizontal="left" vertical="top"/>
      </dxf>
    </rfmt>
    <rfmt sheetId="1" sqref="I221" start="0" length="0">
      <dxf>
        <fill>
          <patternFill patternType="solid">
            <bgColor rgb="FFFFFF00"/>
          </patternFill>
        </fill>
        <alignment horizontal="center" vertical="top"/>
      </dxf>
    </rfmt>
    <rfmt sheetId="1" sqref="K221" start="0" length="0">
      <dxf>
        <alignment horizontal="center" vertical="top"/>
      </dxf>
    </rfmt>
    <rfmt sheetId="1" sqref="L221" start="0" length="0">
      <dxf>
        <alignment horizontal="center" vertical="top"/>
      </dxf>
    </rfmt>
    <rfmt sheetId="1" sqref="M221" start="0" length="0">
      <dxf>
        <alignment horizontal="center" vertical="top"/>
      </dxf>
    </rfmt>
    <rfmt sheetId="1" sqref="N221" start="0" length="0">
      <dxf>
        <alignment horizontal="center" vertical="top"/>
      </dxf>
    </rfmt>
    <rfmt sheetId="1" sqref="O221" start="0" length="0">
      <dxf>
        <alignment horizontal="center" vertical="top"/>
      </dxf>
    </rfmt>
    <rfmt sheetId="1" sqref="P221" start="0" length="0">
      <dxf>
        <alignment horizontal="center" vertical="top"/>
      </dxf>
    </rfmt>
    <rfmt sheetId="1" sqref="Q221" start="0" length="0">
      <dxf>
        <alignment horizontal="center" vertical="top"/>
      </dxf>
    </rfmt>
    <rfmt sheetId="1" sqref="R221" start="0" length="0">
      <dxf>
        <alignment horizontal="center" vertical="top"/>
      </dxf>
    </rfmt>
    <rfmt sheetId="1" sqref="T221" start="0" length="0">
      <dxf>
        <fill>
          <patternFill patternType="solid">
            <bgColor rgb="FFFFFF00"/>
          </patternFill>
        </fill>
      </dxf>
    </rfmt>
    <rfmt sheetId="1" sqref="U221" start="0" length="0">
      <dxf>
        <fill>
          <patternFill patternType="solid">
            <bgColor rgb="FFFFFF00"/>
          </patternFill>
        </fill>
      </dxf>
    </rfmt>
    <rfmt sheetId="1" sqref="W221" start="0" length="0">
      <dxf>
        <fill>
          <patternFill patternType="solid">
            <bgColor rgb="FFFFFF00"/>
          </patternFill>
        </fill>
      </dxf>
    </rfmt>
    <rfmt sheetId="1" sqref="X221" start="0" length="0">
      <dxf>
        <fill>
          <patternFill patternType="solid">
            <bgColor rgb="FFFFFF00"/>
          </patternFill>
        </fill>
      </dxf>
    </rfmt>
    <rfmt sheetId="1" sqref="Z221" start="0" length="0">
      <dxf>
        <fill>
          <patternFill patternType="solid">
            <bgColor rgb="FFFFFF00"/>
          </patternFill>
        </fill>
      </dxf>
    </rfmt>
    <rfmt sheetId="1" sqref="AA221" start="0" length="0">
      <dxf>
        <fill>
          <patternFill patternType="solid">
            <bgColor rgb="FFFFFF00"/>
          </patternFill>
        </fill>
      </dxf>
    </rfmt>
    <rfmt sheetId="1" sqref="AC221" start="0" length="0">
      <dxf>
        <fill>
          <patternFill patternType="solid">
            <bgColor rgb="FFFFFF00"/>
          </patternFill>
        </fill>
      </dxf>
    </rfmt>
    <rfmt sheetId="1" sqref="AD221" start="0" length="0">
      <dxf>
        <fill>
          <patternFill patternType="solid">
            <bgColor rgb="FFFFFF00"/>
          </patternFill>
        </fill>
      </dxf>
    </rfmt>
    <rfmt sheetId="1" sqref="AE221" start="0" length="0">
      <dxf>
        <fill>
          <patternFill patternType="solid">
            <bgColor theme="0"/>
          </patternFill>
        </fill>
      </dxf>
    </rfmt>
    <rfmt sheetId="1" sqref="AI221" start="0" length="0">
      <dxf>
        <alignment vertical="top" wrapText="1"/>
      </dxf>
    </rfmt>
  </rrc>
  <rrc rId="3378" sId="1" ref="A221:XFD221" action="deleteRow">
    <undo index="65535" exp="area" ref3D="1" dr="$H$1:$N$1048576" dn="Z_65B035E3_87FA_46C5_996E_864F2C8D0EBC_.wvu.Cols" sId="1"/>
    <rfmt sheetId="1" xfDxf="1" sqref="A221:XFD221" start="0" length="0"/>
    <rfmt sheetId="1" sqref="B221" start="0" length="0">
      <dxf>
        <fill>
          <patternFill patternType="solid">
            <bgColor rgb="FFFFFF00"/>
          </patternFill>
        </fill>
      </dxf>
    </rfmt>
    <rfmt sheetId="1" sqref="C221" start="0" length="0">
      <dxf>
        <font>
          <b/>
          <sz val="11"/>
          <color theme="1"/>
          <name val="Calibri"/>
          <family val="2"/>
          <charset val="238"/>
          <scheme val="minor"/>
        </font>
        <fill>
          <patternFill patternType="solid">
            <bgColor rgb="FFFFFF00"/>
          </patternFill>
        </fill>
      </dxf>
    </rfmt>
    <rfmt sheetId="1" sqref="D221" start="0" length="0">
      <dxf>
        <fill>
          <patternFill patternType="solid">
            <bgColor rgb="FFFFFF00"/>
          </patternFill>
        </fill>
      </dxf>
    </rfmt>
    <rfmt sheetId="1" sqref="F221" start="0" length="0">
      <dxf>
        <fill>
          <patternFill patternType="solid">
            <bgColor rgb="FFFFFF00"/>
          </patternFill>
        </fill>
      </dxf>
    </rfmt>
    <rfmt sheetId="1" sqref="G221" start="0" length="0">
      <dxf>
        <alignment horizontal="left" vertical="top"/>
      </dxf>
    </rfmt>
    <rfmt sheetId="1" sqref="H221" start="0" length="0">
      <dxf>
        <alignment horizontal="left" vertical="top"/>
      </dxf>
    </rfmt>
    <rfmt sheetId="1" sqref="I221" start="0" length="0">
      <dxf>
        <fill>
          <patternFill patternType="solid">
            <bgColor rgb="FFFFFF00"/>
          </patternFill>
        </fill>
        <alignment horizontal="center" vertical="top"/>
      </dxf>
    </rfmt>
    <rfmt sheetId="1" sqref="K221" start="0" length="0">
      <dxf>
        <alignment horizontal="center" vertical="top"/>
      </dxf>
    </rfmt>
    <rfmt sheetId="1" sqref="L221" start="0" length="0">
      <dxf>
        <alignment horizontal="center" vertical="top"/>
      </dxf>
    </rfmt>
    <rfmt sheetId="1" sqref="M221" start="0" length="0">
      <dxf>
        <alignment horizontal="center" vertical="top"/>
      </dxf>
    </rfmt>
    <rfmt sheetId="1" sqref="N221" start="0" length="0">
      <dxf>
        <alignment horizontal="center" vertical="top"/>
      </dxf>
    </rfmt>
    <rfmt sheetId="1" sqref="O221" start="0" length="0">
      <dxf>
        <alignment horizontal="center" vertical="top"/>
      </dxf>
    </rfmt>
    <rfmt sheetId="1" sqref="P221" start="0" length="0">
      <dxf>
        <alignment horizontal="center" vertical="top"/>
      </dxf>
    </rfmt>
    <rfmt sheetId="1" sqref="Q221" start="0" length="0">
      <dxf>
        <alignment horizontal="center" vertical="top"/>
      </dxf>
    </rfmt>
    <rfmt sheetId="1" sqref="R221" start="0" length="0">
      <dxf>
        <alignment horizontal="center" vertical="top"/>
      </dxf>
    </rfmt>
    <rfmt sheetId="1" sqref="T221" start="0" length="0">
      <dxf>
        <fill>
          <patternFill patternType="solid">
            <bgColor rgb="FFFFFF00"/>
          </patternFill>
        </fill>
      </dxf>
    </rfmt>
    <rfmt sheetId="1" sqref="U221" start="0" length="0">
      <dxf>
        <fill>
          <patternFill patternType="solid">
            <bgColor rgb="FFFFFF00"/>
          </patternFill>
        </fill>
      </dxf>
    </rfmt>
    <rfmt sheetId="1" sqref="W221" start="0" length="0">
      <dxf>
        <fill>
          <patternFill patternType="solid">
            <bgColor rgb="FFFFFF00"/>
          </patternFill>
        </fill>
      </dxf>
    </rfmt>
    <rfmt sheetId="1" sqref="X221" start="0" length="0">
      <dxf>
        <fill>
          <patternFill patternType="solid">
            <bgColor rgb="FFFFFF00"/>
          </patternFill>
        </fill>
      </dxf>
    </rfmt>
    <rfmt sheetId="1" sqref="Z221" start="0" length="0">
      <dxf>
        <fill>
          <patternFill patternType="solid">
            <bgColor rgb="FFFFFF00"/>
          </patternFill>
        </fill>
      </dxf>
    </rfmt>
    <rfmt sheetId="1" sqref="AA221" start="0" length="0">
      <dxf>
        <fill>
          <patternFill patternType="solid">
            <bgColor rgb="FFFFFF00"/>
          </patternFill>
        </fill>
      </dxf>
    </rfmt>
    <rfmt sheetId="1" sqref="AC221" start="0" length="0">
      <dxf>
        <fill>
          <patternFill patternType="solid">
            <bgColor rgb="FFFFFF00"/>
          </patternFill>
        </fill>
      </dxf>
    </rfmt>
    <rfmt sheetId="1" sqref="AD221" start="0" length="0">
      <dxf>
        <fill>
          <patternFill patternType="solid">
            <bgColor rgb="FFFFFF00"/>
          </patternFill>
        </fill>
      </dxf>
    </rfmt>
    <rfmt sheetId="1" sqref="AE221" start="0" length="0">
      <dxf>
        <fill>
          <patternFill patternType="solid">
            <bgColor theme="0"/>
          </patternFill>
        </fill>
      </dxf>
    </rfmt>
    <rfmt sheetId="1" sqref="AI221" start="0" length="0">
      <dxf>
        <alignment vertical="top" wrapText="1"/>
      </dxf>
    </rfmt>
  </rrc>
  <rrc rId="3379" sId="1" ref="A221:XFD221" action="deleteRow">
    <undo index="65535" exp="area" ref3D="1" dr="$H$1:$N$1048576" dn="Z_65B035E3_87FA_46C5_996E_864F2C8D0EBC_.wvu.Cols" sId="1"/>
    <rfmt sheetId="1" xfDxf="1" sqref="A221:XFD221" start="0" length="0"/>
    <rfmt sheetId="1" sqref="B221" start="0" length="0">
      <dxf>
        <fill>
          <patternFill patternType="solid">
            <bgColor rgb="FFFFFF00"/>
          </patternFill>
        </fill>
      </dxf>
    </rfmt>
    <rfmt sheetId="1" sqref="C221" start="0" length="0">
      <dxf>
        <font>
          <b/>
          <sz val="11"/>
          <color theme="1"/>
          <name val="Calibri"/>
          <family val="2"/>
          <charset val="238"/>
          <scheme val="minor"/>
        </font>
        <fill>
          <patternFill patternType="solid">
            <bgColor rgb="FFFFFF00"/>
          </patternFill>
        </fill>
      </dxf>
    </rfmt>
    <rfmt sheetId="1" sqref="D221" start="0" length="0">
      <dxf>
        <fill>
          <patternFill patternType="solid">
            <bgColor rgb="FFFFFF00"/>
          </patternFill>
        </fill>
      </dxf>
    </rfmt>
    <rfmt sheetId="1" sqref="F221" start="0" length="0">
      <dxf>
        <fill>
          <patternFill patternType="solid">
            <bgColor rgb="FFFFFF00"/>
          </patternFill>
        </fill>
      </dxf>
    </rfmt>
    <rfmt sheetId="1" sqref="G221" start="0" length="0">
      <dxf>
        <alignment horizontal="left" vertical="top"/>
      </dxf>
    </rfmt>
    <rfmt sheetId="1" sqref="H221" start="0" length="0">
      <dxf>
        <alignment horizontal="left" vertical="top"/>
      </dxf>
    </rfmt>
    <rfmt sheetId="1" sqref="I221" start="0" length="0">
      <dxf>
        <fill>
          <patternFill patternType="solid">
            <bgColor rgb="FFFFFF00"/>
          </patternFill>
        </fill>
        <alignment horizontal="center" vertical="top"/>
      </dxf>
    </rfmt>
    <rfmt sheetId="1" sqref="K221" start="0" length="0">
      <dxf>
        <alignment horizontal="center" vertical="top"/>
      </dxf>
    </rfmt>
    <rfmt sheetId="1" sqref="L221" start="0" length="0">
      <dxf>
        <alignment horizontal="center" vertical="top"/>
      </dxf>
    </rfmt>
    <rfmt sheetId="1" sqref="M221" start="0" length="0">
      <dxf>
        <alignment horizontal="center" vertical="top"/>
      </dxf>
    </rfmt>
    <rfmt sheetId="1" sqref="N221" start="0" length="0">
      <dxf>
        <alignment horizontal="center" vertical="top"/>
      </dxf>
    </rfmt>
    <rfmt sheetId="1" sqref="O221" start="0" length="0">
      <dxf>
        <alignment horizontal="center" vertical="top"/>
      </dxf>
    </rfmt>
    <rfmt sheetId="1" sqref="P221" start="0" length="0">
      <dxf>
        <alignment horizontal="center" vertical="top"/>
      </dxf>
    </rfmt>
    <rfmt sheetId="1" sqref="Q221" start="0" length="0">
      <dxf>
        <alignment horizontal="center" vertical="top"/>
      </dxf>
    </rfmt>
    <rfmt sheetId="1" sqref="R221" start="0" length="0">
      <dxf>
        <alignment horizontal="center" vertical="top"/>
      </dxf>
    </rfmt>
    <rfmt sheetId="1" sqref="T221" start="0" length="0">
      <dxf>
        <fill>
          <patternFill patternType="solid">
            <bgColor rgb="FFFFFF00"/>
          </patternFill>
        </fill>
      </dxf>
    </rfmt>
    <rfmt sheetId="1" sqref="U221" start="0" length="0">
      <dxf>
        <fill>
          <patternFill patternType="solid">
            <bgColor rgb="FFFFFF00"/>
          </patternFill>
        </fill>
      </dxf>
    </rfmt>
    <rfmt sheetId="1" sqref="W221" start="0" length="0">
      <dxf>
        <fill>
          <patternFill patternType="solid">
            <bgColor rgb="FFFFFF00"/>
          </patternFill>
        </fill>
      </dxf>
    </rfmt>
    <rfmt sheetId="1" sqref="X221" start="0" length="0">
      <dxf>
        <fill>
          <patternFill patternType="solid">
            <bgColor rgb="FFFFFF00"/>
          </patternFill>
        </fill>
      </dxf>
    </rfmt>
    <rfmt sheetId="1" sqref="Z221" start="0" length="0">
      <dxf>
        <fill>
          <patternFill patternType="solid">
            <bgColor rgb="FFFFFF00"/>
          </patternFill>
        </fill>
      </dxf>
    </rfmt>
    <rfmt sheetId="1" sqref="AA221" start="0" length="0">
      <dxf>
        <fill>
          <patternFill patternType="solid">
            <bgColor rgb="FFFFFF00"/>
          </patternFill>
        </fill>
      </dxf>
    </rfmt>
    <rfmt sheetId="1" sqref="AC221" start="0" length="0">
      <dxf>
        <fill>
          <patternFill patternType="solid">
            <bgColor rgb="FFFFFF00"/>
          </patternFill>
        </fill>
      </dxf>
    </rfmt>
    <rfmt sheetId="1" sqref="AD221" start="0" length="0">
      <dxf>
        <fill>
          <patternFill patternType="solid">
            <bgColor rgb="FFFFFF00"/>
          </patternFill>
        </fill>
      </dxf>
    </rfmt>
    <rfmt sheetId="1" sqref="AE221" start="0" length="0">
      <dxf>
        <fill>
          <patternFill patternType="solid">
            <bgColor theme="0"/>
          </patternFill>
        </fill>
      </dxf>
    </rfmt>
    <rfmt sheetId="1" sqref="AI221" start="0" length="0">
      <dxf>
        <alignment vertical="top" wrapText="1"/>
      </dxf>
    </rfmt>
  </rrc>
  <rrc rId="3380" sId="1" ref="A221:XFD221" action="deleteRow">
    <undo index="65535" exp="area" ref3D="1" dr="$H$1:$N$1048576" dn="Z_65B035E3_87FA_46C5_996E_864F2C8D0EBC_.wvu.Cols" sId="1"/>
    <rfmt sheetId="1" xfDxf="1" sqref="A221:XFD221" start="0" length="0"/>
    <rfmt sheetId="1" sqref="B221" start="0" length="0">
      <dxf>
        <fill>
          <patternFill patternType="solid">
            <bgColor rgb="FFFFFF00"/>
          </patternFill>
        </fill>
      </dxf>
    </rfmt>
    <rfmt sheetId="1" sqref="C221" start="0" length="0">
      <dxf>
        <font>
          <b/>
          <sz val="11"/>
          <color theme="1"/>
          <name val="Calibri"/>
          <family val="2"/>
          <charset val="238"/>
          <scheme val="minor"/>
        </font>
        <fill>
          <patternFill patternType="solid">
            <bgColor rgb="FFFFFF00"/>
          </patternFill>
        </fill>
      </dxf>
    </rfmt>
    <rfmt sheetId="1" sqref="D221" start="0" length="0">
      <dxf>
        <fill>
          <patternFill patternType="solid">
            <bgColor rgb="FFFFFF00"/>
          </patternFill>
        </fill>
      </dxf>
    </rfmt>
    <rfmt sheetId="1" sqref="F221" start="0" length="0">
      <dxf>
        <fill>
          <patternFill patternType="solid">
            <bgColor rgb="FFFFFF00"/>
          </patternFill>
        </fill>
      </dxf>
    </rfmt>
    <rfmt sheetId="1" sqref="G221" start="0" length="0">
      <dxf>
        <alignment horizontal="left" vertical="top"/>
      </dxf>
    </rfmt>
    <rfmt sheetId="1" sqref="H221" start="0" length="0">
      <dxf>
        <alignment horizontal="left" vertical="top"/>
      </dxf>
    </rfmt>
    <rfmt sheetId="1" sqref="I221" start="0" length="0">
      <dxf>
        <fill>
          <patternFill patternType="solid">
            <bgColor rgb="FFFFFF00"/>
          </patternFill>
        </fill>
        <alignment horizontal="center" vertical="top"/>
      </dxf>
    </rfmt>
    <rfmt sheetId="1" sqref="K221" start="0" length="0">
      <dxf>
        <alignment horizontal="center" vertical="top"/>
      </dxf>
    </rfmt>
    <rfmt sheetId="1" sqref="L221" start="0" length="0">
      <dxf>
        <alignment horizontal="center" vertical="top"/>
      </dxf>
    </rfmt>
    <rfmt sheetId="1" sqref="M221" start="0" length="0">
      <dxf>
        <alignment horizontal="center" vertical="top"/>
      </dxf>
    </rfmt>
    <rfmt sheetId="1" sqref="N221" start="0" length="0">
      <dxf>
        <alignment horizontal="center" vertical="top"/>
      </dxf>
    </rfmt>
    <rfmt sheetId="1" sqref="O221" start="0" length="0">
      <dxf>
        <alignment horizontal="center" vertical="top"/>
      </dxf>
    </rfmt>
    <rfmt sheetId="1" sqref="P221" start="0" length="0">
      <dxf>
        <alignment horizontal="center" vertical="top"/>
      </dxf>
    </rfmt>
    <rfmt sheetId="1" sqref="Q221" start="0" length="0">
      <dxf>
        <alignment horizontal="center" vertical="top"/>
      </dxf>
    </rfmt>
    <rfmt sheetId="1" sqref="R221" start="0" length="0">
      <dxf>
        <alignment horizontal="center" vertical="top"/>
      </dxf>
    </rfmt>
    <rfmt sheetId="1" sqref="T221" start="0" length="0">
      <dxf>
        <fill>
          <patternFill patternType="solid">
            <bgColor rgb="FFFFFF00"/>
          </patternFill>
        </fill>
      </dxf>
    </rfmt>
    <rfmt sheetId="1" sqref="U221" start="0" length="0">
      <dxf>
        <fill>
          <patternFill patternType="solid">
            <bgColor rgb="FFFFFF00"/>
          </patternFill>
        </fill>
      </dxf>
    </rfmt>
    <rfmt sheetId="1" sqref="W221" start="0" length="0">
      <dxf>
        <fill>
          <patternFill patternType="solid">
            <bgColor rgb="FFFFFF00"/>
          </patternFill>
        </fill>
      </dxf>
    </rfmt>
    <rfmt sheetId="1" sqref="X221" start="0" length="0">
      <dxf>
        <fill>
          <patternFill patternType="solid">
            <bgColor rgb="FFFFFF00"/>
          </patternFill>
        </fill>
      </dxf>
    </rfmt>
    <rfmt sheetId="1" sqref="Z221" start="0" length="0">
      <dxf>
        <fill>
          <patternFill patternType="solid">
            <bgColor rgb="FFFFFF00"/>
          </patternFill>
        </fill>
      </dxf>
    </rfmt>
    <rfmt sheetId="1" sqref="AA221" start="0" length="0">
      <dxf>
        <fill>
          <patternFill patternType="solid">
            <bgColor rgb="FFFFFF00"/>
          </patternFill>
        </fill>
      </dxf>
    </rfmt>
    <rfmt sheetId="1" sqref="AC221" start="0" length="0">
      <dxf>
        <fill>
          <patternFill patternType="solid">
            <bgColor rgb="FFFFFF00"/>
          </patternFill>
        </fill>
      </dxf>
    </rfmt>
    <rfmt sheetId="1" sqref="AD221" start="0" length="0">
      <dxf>
        <fill>
          <patternFill patternType="solid">
            <bgColor rgb="FFFFFF00"/>
          </patternFill>
        </fill>
      </dxf>
    </rfmt>
    <rfmt sheetId="1" sqref="AE221" start="0" length="0">
      <dxf>
        <fill>
          <patternFill patternType="solid">
            <bgColor theme="0"/>
          </patternFill>
        </fill>
      </dxf>
    </rfmt>
    <rfmt sheetId="1" sqref="AI221" start="0" length="0">
      <dxf>
        <alignment vertical="top" wrapText="1"/>
      </dxf>
    </rfmt>
  </rrc>
  <rrc rId="3381" sId="1" ref="A221:XFD221" action="deleteRow">
    <undo index="65535" exp="area" ref3D="1" dr="$H$1:$N$1048576" dn="Z_65B035E3_87FA_46C5_996E_864F2C8D0EBC_.wvu.Cols" sId="1"/>
    <rfmt sheetId="1" xfDxf="1" sqref="A221:XFD221" start="0" length="0"/>
    <rfmt sheetId="1" sqref="B221" start="0" length="0">
      <dxf>
        <fill>
          <patternFill patternType="solid">
            <bgColor rgb="FFFFFF00"/>
          </patternFill>
        </fill>
      </dxf>
    </rfmt>
    <rfmt sheetId="1" sqref="C221" start="0" length="0">
      <dxf>
        <font>
          <b/>
          <sz val="11"/>
          <color theme="1"/>
          <name val="Calibri"/>
          <family val="2"/>
          <charset val="238"/>
          <scheme val="minor"/>
        </font>
        <fill>
          <patternFill patternType="solid">
            <bgColor rgb="FFFFFF00"/>
          </patternFill>
        </fill>
      </dxf>
    </rfmt>
    <rfmt sheetId="1" sqref="D221" start="0" length="0">
      <dxf>
        <fill>
          <patternFill patternType="solid">
            <bgColor rgb="FFFFFF00"/>
          </patternFill>
        </fill>
      </dxf>
    </rfmt>
    <rfmt sheetId="1" sqref="F221" start="0" length="0">
      <dxf>
        <fill>
          <patternFill patternType="solid">
            <bgColor rgb="FFFFFF00"/>
          </patternFill>
        </fill>
      </dxf>
    </rfmt>
    <rfmt sheetId="1" sqref="G221" start="0" length="0">
      <dxf>
        <alignment horizontal="left" vertical="top"/>
      </dxf>
    </rfmt>
    <rfmt sheetId="1" sqref="H221" start="0" length="0">
      <dxf>
        <alignment horizontal="left" vertical="top"/>
      </dxf>
    </rfmt>
    <rfmt sheetId="1" sqref="I221" start="0" length="0">
      <dxf>
        <fill>
          <patternFill patternType="solid">
            <bgColor rgb="FFFFFF00"/>
          </patternFill>
        </fill>
        <alignment horizontal="center" vertical="top"/>
      </dxf>
    </rfmt>
    <rfmt sheetId="1" sqref="K221" start="0" length="0">
      <dxf>
        <alignment horizontal="center" vertical="top"/>
      </dxf>
    </rfmt>
    <rfmt sheetId="1" sqref="L221" start="0" length="0">
      <dxf>
        <alignment horizontal="center" vertical="top"/>
      </dxf>
    </rfmt>
    <rfmt sheetId="1" sqref="M221" start="0" length="0">
      <dxf>
        <alignment horizontal="center" vertical="top"/>
      </dxf>
    </rfmt>
    <rfmt sheetId="1" sqref="N221" start="0" length="0">
      <dxf>
        <alignment horizontal="center" vertical="top"/>
      </dxf>
    </rfmt>
    <rfmt sheetId="1" sqref="O221" start="0" length="0">
      <dxf>
        <alignment horizontal="center" vertical="top"/>
      </dxf>
    </rfmt>
    <rfmt sheetId="1" sqref="P221" start="0" length="0">
      <dxf>
        <alignment horizontal="center" vertical="top"/>
      </dxf>
    </rfmt>
    <rfmt sheetId="1" sqref="Q221" start="0" length="0">
      <dxf>
        <alignment horizontal="center" vertical="top"/>
      </dxf>
    </rfmt>
    <rfmt sheetId="1" sqref="R221" start="0" length="0">
      <dxf>
        <alignment horizontal="center" vertical="top"/>
      </dxf>
    </rfmt>
    <rfmt sheetId="1" sqref="T221" start="0" length="0">
      <dxf>
        <fill>
          <patternFill patternType="solid">
            <bgColor rgb="FFFFFF00"/>
          </patternFill>
        </fill>
      </dxf>
    </rfmt>
    <rfmt sheetId="1" sqref="U221" start="0" length="0">
      <dxf>
        <fill>
          <patternFill patternType="solid">
            <bgColor rgb="FFFFFF00"/>
          </patternFill>
        </fill>
      </dxf>
    </rfmt>
    <rfmt sheetId="1" sqref="W221" start="0" length="0">
      <dxf>
        <fill>
          <patternFill patternType="solid">
            <bgColor rgb="FFFFFF00"/>
          </patternFill>
        </fill>
      </dxf>
    </rfmt>
    <rfmt sheetId="1" sqref="X221" start="0" length="0">
      <dxf>
        <fill>
          <patternFill patternType="solid">
            <bgColor rgb="FFFFFF00"/>
          </patternFill>
        </fill>
      </dxf>
    </rfmt>
    <rfmt sheetId="1" sqref="Z221" start="0" length="0">
      <dxf>
        <fill>
          <patternFill patternType="solid">
            <bgColor rgb="FFFFFF00"/>
          </patternFill>
        </fill>
      </dxf>
    </rfmt>
    <rfmt sheetId="1" sqref="AA221" start="0" length="0">
      <dxf>
        <fill>
          <patternFill patternType="solid">
            <bgColor rgb="FFFFFF00"/>
          </patternFill>
        </fill>
      </dxf>
    </rfmt>
    <rfmt sheetId="1" sqref="AC221" start="0" length="0">
      <dxf>
        <fill>
          <patternFill patternType="solid">
            <bgColor rgb="FFFFFF00"/>
          </patternFill>
        </fill>
      </dxf>
    </rfmt>
    <rfmt sheetId="1" sqref="AD221" start="0" length="0">
      <dxf>
        <fill>
          <patternFill patternType="solid">
            <bgColor rgb="FFFFFF00"/>
          </patternFill>
        </fill>
      </dxf>
    </rfmt>
    <rfmt sheetId="1" sqref="AE221" start="0" length="0">
      <dxf>
        <fill>
          <patternFill patternType="solid">
            <bgColor theme="0"/>
          </patternFill>
        </fill>
      </dxf>
    </rfmt>
    <rfmt sheetId="1" sqref="AI221" start="0" length="0">
      <dxf>
        <alignment vertical="top" wrapText="1"/>
      </dxf>
    </rfmt>
  </rrc>
  <rrc rId="3382" sId="1" ref="A221:XFD221" action="deleteRow">
    <undo index="65535" exp="area" ref3D="1" dr="$H$1:$N$1048576" dn="Z_65B035E3_87FA_46C5_996E_864F2C8D0EBC_.wvu.Cols" sId="1"/>
    <rfmt sheetId="1" xfDxf="1" sqref="A221:XFD221" start="0" length="0"/>
    <rfmt sheetId="1" sqref="B221" start="0" length="0">
      <dxf>
        <fill>
          <patternFill patternType="solid">
            <bgColor rgb="FFFFFF00"/>
          </patternFill>
        </fill>
      </dxf>
    </rfmt>
    <rfmt sheetId="1" sqref="C221" start="0" length="0">
      <dxf>
        <font>
          <b/>
          <sz val="11"/>
          <color theme="1"/>
          <name val="Calibri"/>
          <family val="2"/>
          <charset val="238"/>
          <scheme val="minor"/>
        </font>
        <fill>
          <patternFill patternType="solid">
            <bgColor rgb="FFFFFF00"/>
          </patternFill>
        </fill>
      </dxf>
    </rfmt>
    <rfmt sheetId="1" sqref="D221" start="0" length="0">
      <dxf>
        <fill>
          <patternFill patternType="solid">
            <bgColor rgb="FFFFFF00"/>
          </patternFill>
        </fill>
      </dxf>
    </rfmt>
    <rfmt sheetId="1" sqref="F221" start="0" length="0">
      <dxf>
        <fill>
          <patternFill patternType="solid">
            <bgColor rgb="FFFFFF00"/>
          </patternFill>
        </fill>
      </dxf>
    </rfmt>
    <rfmt sheetId="1" sqref="G221" start="0" length="0">
      <dxf>
        <alignment horizontal="left" vertical="top"/>
      </dxf>
    </rfmt>
    <rfmt sheetId="1" sqref="H221" start="0" length="0">
      <dxf>
        <alignment horizontal="left" vertical="top"/>
      </dxf>
    </rfmt>
    <rfmt sheetId="1" sqref="I221" start="0" length="0">
      <dxf>
        <fill>
          <patternFill patternType="solid">
            <bgColor rgb="FFFFFF00"/>
          </patternFill>
        </fill>
        <alignment horizontal="center" vertical="top"/>
      </dxf>
    </rfmt>
    <rfmt sheetId="1" sqref="K221" start="0" length="0">
      <dxf>
        <alignment horizontal="center" vertical="top"/>
      </dxf>
    </rfmt>
    <rfmt sheetId="1" sqref="L221" start="0" length="0">
      <dxf>
        <alignment horizontal="center" vertical="top"/>
      </dxf>
    </rfmt>
    <rfmt sheetId="1" sqref="M221" start="0" length="0">
      <dxf>
        <alignment horizontal="center" vertical="top"/>
      </dxf>
    </rfmt>
    <rfmt sheetId="1" sqref="N221" start="0" length="0">
      <dxf>
        <alignment horizontal="center" vertical="top"/>
      </dxf>
    </rfmt>
    <rfmt sheetId="1" sqref="O221" start="0" length="0">
      <dxf>
        <alignment horizontal="center" vertical="top"/>
      </dxf>
    </rfmt>
    <rfmt sheetId="1" sqref="P221" start="0" length="0">
      <dxf>
        <alignment horizontal="center" vertical="top"/>
      </dxf>
    </rfmt>
    <rfmt sheetId="1" sqref="Q221" start="0" length="0">
      <dxf>
        <alignment horizontal="center" vertical="top"/>
      </dxf>
    </rfmt>
    <rfmt sheetId="1" sqref="R221" start="0" length="0">
      <dxf>
        <alignment horizontal="center" vertical="top"/>
      </dxf>
    </rfmt>
    <rfmt sheetId="1" sqref="T221" start="0" length="0">
      <dxf>
        <fill>
          <patternFill patternType="solid">
            <bgColor rgb="FFFFFF00"/>
          </patternFill>
        </fill>
      </dxf>
    </rfmt>
    <rfmt sheetId="1" sqref="U221" start="0" length="0">
      <dxf>
        <fill>
          <patternFill patternType="solid">
            <bgColor rgb="FFFFFF00"/>
          </patternFill>
        </fill>
      </dxf>
    </rfmt>
    <rfmt sheetId="1" sqref="W221" start="0" length="0">
      <dxf>
        <fill>
          <patternFill patternType="solid">
            <bgColor rgb="FFFFFF00"/>
          </patternFill>
        </fill>
      </dxf>
    </rfmt>
    <rfmt sheetId="1" sqref="X221" start="0" length="0">
      <dxf>
        <fill>
          <patternFill patternType="solid">
            <bgColor rgb="FFFFFF00"/>
          </patternFill>
        </fill>
      </dxf>
    </rfmt>
    <rfmt sheetId="1" sqref="Z221" start="0" length="0">
      <dxf>
        <fill>
          <patternFill patternType="solid">
            <bgColor rgb="FFFFFF00"/>
          </patternFill>
        </fill>
      </dxf>
    </rfmt>
    <rfmt sheetId="1" sqref="AA221" start="0" length="0">
      <dxf>
        <fill>
          <patternFill patternType="solid">
            <bgColor rgb="FFFFFF00"/>
          </patternFill>
        </fill>
      </dxf>
    </rfmt>
    <rfmt sheetId="1" sqref="AC221" start="0" length="0">
      <dxf>
        <fill>
          <patternFill patternType="solid">
            <bgColor rgb="FFFFFF00"/>
          </patternFill>
        </fill>
      </dxf>
    </rfmt>
    <rfmt sheetId="1" sqref="AD221" start="0" length="0">
      <dxf>
        <fill>
          <patternFill patternType="solid">
            <bgColor rgb="FFFFFF00"/>
          </patternFill>
        </fill>
      </dxf>
    </rfmt>
    <rfmt sheetId="1" sqref="AE221" start="0" length="0">
      <dxf>
        <fill>
          <patternFill patternType="solid">
            <bgColor theme="0"/>
          </patternFill>
        </fill>
      </dxf>
    </rfmt>
    <rfmt sheetId="1" sqref="AI221" start="0" length="0">
      <dxf>
        <alignment vertical="top" wrapText="1"/>
      </dxf>
    </rfmt>
  </rrc>
  <rdn rId="0" localSheetId="1" customView="1" name="Z_AB1DEA90_4D99_4E50_8D07_CA1B44648C1E_.wvu.PrintArea" hidden="1" oldHidden="1">
    <formula>Sheet1!$A$1:$AL$220</formula>
  </rdn>
  <rdn rId="0" localSheetId="1" customView="1" name="Z_AB1DEA90_4D99_4E50_8D07_CA1B44648C1E_.wvu.FilterData" hidden="1" oldHidden="1">
    <formula>Sheet1!$A$1:$DG$220</formula>
  </rdn>
  <rcv guid="{AB1DEA90-4D99-4E50-8D07-CA1B44648C1E}" action="add"/>
</revisions>
</file>

<file path=xl/revisions/revisionLog2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50" sId="1">
    <nc r="K35" t="inlineStr">
      <is>
        <t>25/07.2018</t>
      </is>
    </nc>
  </rcc>
  <rfmt sheetId="1" sqref="L35" start="0" length="0">
    <dxf>
      <numFmt numFmtId="19" formatCode="dd/mm/yyyy"/>
    </dxf>
  </rfmt>
  <rfmt sheetId="1" sqref="M25" start="0" length="0">
    <dxf>
      <font>
        <sz val="12"/>
        <color auto="1"/>
      </font>
      <numFmt numFmtId="165" formatCode="0.000000000"/>
    </dxf>
  </rfmt>
  <rfmt sheetId="1" sqref="L35" start="0" length="0">
    <dxf>
      <font>
        <b val="0"/>
        <sz val="12"/>
        <color auto="1"/>
      </font>
    </dxf>
  </rfmt>
  <rcc rId="1951" sId="1" numFmtId="19">
    <nc r="L35">
      <v>43794</v>
    </nc>
  </rcc>
  <rfmt sheetId="1" sqref="M12" start="0" length="0">
    <dxf>
      <font>
        <b val="0"/>
        <sz val="12"/>
        <color auto="1"/>
      </font>
      <numFmt numFmtId="165" formatCode="0.000000000"/>
    </dxf>
  </rfmt>
  <rcc rId="1952" sId="1" odxf="1" dxf="1" numFmtId="4">
    <nc r="M35">
      <v>85</v>
    </nc>
    <odxf>
      <font>
        <b/>
        <sz val="12"/>
        <color auto="1"/>
      </font>
      <numFmt numFmtId="0" formatCode="General"/>
    </odxf>
    <ndxf>
      <font>
        <b val="0"/>
        <sz val="12"/>
        <color auto="1"/>
      </font>
      <numFmt numFmtId="165" formatCode="0.000000000"/>
    </ndxf>
  </rcc>
  <rcc rId="1953" sId="1" odxf="1" dxf="1">
    <nc r="N25">
      <v>3</v>
    </nc>
    <ndxf>
      <font>
        <sz val="12"/>
        <color auto="1"/>
      </font>
      <numFmt numFmtId="0" formatCode="General"/>
      <fill>
        <patternFill patternType="solid">
          <bgColor theme="0"/>
        </patternFill>
      </fill>
    </ndxf>
  </rcc>
  <rcc rId="1954" sId="1" odxf="1" dxf="1">
    <nc r="N35">
      <v>6</v>
    </nc>
    <ndxf>
      <font>
        <b val="0"/>
        <sz val="12"/>
        <color auto="1"/>
      </font>
      <fill>
        <patternFill patternType="solid">
          <bgColor theme="0"/>
        </patternFill>
      </fill>
    </ndxf>
  </rcc>
  <rcc rId="1955" sId="1" odxf="1" dxf="1">
    <nc r="O35" t="inlineStr">
      <is>
        <t>Bihor</t>
      </is>
    </nc>
    <ndxf>
      <font>
        <b val="0"/>
        <sz val="12"/>
        <color auto="1"/>
      </font>
      <numFmt numFmtId="19" formatCode="dd/mm/yyyy"/>
    </ndxf>
  </rcc>
  <rfmt sheetId="1" sqref="P35" start="0" length="0">
    <dxf>
      <font>
        <b val="0"/>
        <sz val="12"/>
        <color auto="1"/>
      </font>
      <numFmt numFmtId="19" formatCode="dd/mm/yyyy"/>
    </dxf>
  </rfmt>
  <rfmt sheetId="1" sqref="Q35" start="0" length="0">
    <dxf>
      <font>
        <b val="0"/>
        <sz val="12"/>
        <color auto="1"/>
      </font>
      <numFmt numFmtId="19" formatCode="dd/mm/yyyy"/>
    </dxf>
  </rfmt>
  <rfmt sheetId="1" sqref="R35" start="0" length="0">
    <dxf>
      <font>
        <b val="0"/>
        <sz val="12"/>
        <color auto="1"/>
      </font>
      <numFmt numFmtId="19" formatCode="dd/mm/yyyy"/>
    </dxf>
  </rfmt>
  <rcc rId="1956" sId="1">
    <nc r="P35" t="inlineStr">
      <is>
        <t>Oradea</t>
      </is>
    </nc>
  </rcc>
  <rcc rId="1957" sId="1">
    <nc r="Q35" t="inlineStr">
      <is>
        <t>APL</t>
      </is>
    </nc>
  </rcc>
  <rcc rId="1958" sId="1" odxf="1" dxf="1">
    <nc r="R35" t="inlineStr">
      <is>
        <t>119 - Investiții în capacitatea instituțională și în eficiența administrațiilor și a serviciilor publice la nivel național, regional și local, în perspectiva realizării de reforme, a unei mai bune legiferări și a bunei guvernanțe</t>
      </is>
    </nc>
    <ndxf>
      <font>
        <sz val="12"/>
        <color auto="1"/>
      </font>
      <numFmt numFmtId="0" formatCode="General"/>
      <fill>
        <patternFill patternType="solid">
          <bgColor theme="0"/>
        </patternFill>
      </fill>
    </ndxf>
  </rcc>
  <rfmt sheetId="1" xfDxf="1" s="1" sqref="S35" start="0" length="0">
    <dxf>
      <font>
        <b val="0"/>
        <i val="0"/>
        <strike val="0"/>
        <condense val="0"/>
        <extend val="0"/>
        <outline val="0"/>
        <shadow val="0"/>
        <u val="none"/>
        <vertAlign val="baseline"/>
        <sz val="12"/>
        <color auto="1"/>
        <name val="Calibri"/>
        <family val="2"/>
        <charset val="238"/>
        <scheme val="minor"/>
      </font>
      <numFmt numFmtId="166" formatCode="#,##0.00_ ;\-#,##0.00\ "/>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rfmt>
  <rcc rId="1959" sId="1" numFmtId="4">
    <oc r="S35">
      <f>T35+U35</f>
    </oc>
    <nc r="S35">
      <v>518392.9</v>
    </nc>
  </rcc>
  <rfmt sheetId="1" s="1" sqref="T35" start="0" length="0">
    <dxf>
      <font>
        <b val="0"/>
        <sz val="12"/>
        <color auto="1"/>
        <name val="Calibri"/>
        <family val="2"/>
        <charset val="238"/>
        <scheme val="minor"/>
      </font>
      <numFmt numFmtId="166" formatCode="#,##0.00_ ;\-#,##0.00\ "/>
      <fill>
        <patternFill patternType="none">
          <bgColor indexed="65"/>
        </patternFill>
      </fill>
    </dxf>
  </rfmt>
  <rcc rId="1960" sId="1" odxf="1" s="1" dxf="1" numFmtId="4">
    <nc r="U35">
      <v>0</v>
    </nc>
    <odxf>
      <font>
        <b/>
        <i val="0"/>
        <strike val="0"/>
        <condense val="0"/>
        <extend val="0"/>
        <outline val="0"/>
        <shadow val="0"/>
        <u val="none"/>
        <vertAlign val="baseline"/>
        <sz val="12"/>
        <color auto="1"/>
        <name val="Calibri"/>
        <family val="2"/>
        <charset val="238"/>
        <scheme val="minor"/>
      </font>
      <numFmt numFmtId="0" formatCode="General"/>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val="0"/>
        <sz val="12"/>
        <color auto="1"/>
        <name val="Calibri"/>
        <family val="2"/>
        <charset val="238"/>
        <scheme val="minor"/>
      </font>
      <numFmt numFmtId="166" formatCode="#,##0.00_ ;\-#,##0.00\ "/>
    </ndxf>
  </rcc>
  <rcc rId="1961" sId="1" odxf="1" dxf="1" numFmtId="4">
    <nc r="T35">
      <v>518392.9</v>
    </nc>
    <ndxf>
      <font>
        <sz val="12"/>
        <color auto="1"/>
      </font>
      <fill>
        <patternFill patternType="solid">
          <bgColor rgb="FFFFFF00"/>
        </patternFill>
      </fill>
    </ndxf>
  </rcc>
  <rfmt sheetId="1" xfDxf="1" s="1" sqref="V35" start="0" length="0">
    <dxf>
      <font>
        <b val="0"/>
        <i val="0"/>
        <strike val="0"/>
        <condense val="0"/>
        <extend val="0"/>
        <outline val="0"/>
        <shadow val="0"/>
        <u val="none"/>
        <vertAlign val="baseline"/>
        <sz val="12"/>
        <color auto="1"/>
        <name val="Calibri"/>
        <family val="2"/>
        <charset val="238"/>
        <scheme val="minor"/>
      </font>
      <numFmt numFmtId="166" formatCode="#,##0.00_ ;\-#,##0.00\ "/>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rfmt>
  <rcc rId="1962" sId="1" numFmtId="4">
    <oc r="V35">
      <f>W35+X35</f>
    </oc>
    <nc r="V35">
      <v>79283.62</v>
    </nc>
  </rcc>
  <rfmt sheetId="1" s="1" sqref="W35" start="0" length="0">
    <dxf>
      <font>
        <b val="0"/>
        <sz val="12"/>
        <color auto="1"/>
        <name val="Calibri"/>
        <family val="2"/>
        <charset val="238"/>
        <scheme val="minor"/>
      </font>
      <numFmt numFmtId="166" formatCode="#,##0.00_ ;\-#,##0.00\ "/>
      <fill>
        <patternFill patternType="none">
          <bgColor indexed="65"/>
        </patternFill>
      </fill>
    </dxf>
  </rfmt>
  <rcc rId="1963" sId="1" odxf="1" s="1" dxf="1" numFmtId="4">
    <nc r="W35">
      <v>79283.62</v>
    </nc>
    <ndxf>
      <font>
        <sz val="12"/>
        <color theme="1"/>
        <name val="Calibri"/>
        <family val="2"/>
        <charset val="238"/>
        <scheme val="minor"/>
      </font>
      <numFmt numFmtId="4" formatCode="#,##0.00"/>
      <fill>
        <patternFill patternType="solid">
          <bgColor rgb="FFFFFF00"/>
        </patternFill>
      </fill>
      <border outline="0">
        <left/>
        <right/>
        <top/>
        <bottom/>
      </border>
    </ndxf>
  </rcc>
  <rcc rId="1964" sId="1" odxf="1" s="1" dxf="1" numFmtId="4">
    <nc r="X35">
      <v>0</v>
    </nc>
    <odxf>
      <font>
        <b/>
        <i val="0"/>
        <strike val="0"/>
        <condense val="0"/>
        <extend val="0"/>
        <outline val="0"/>
        <shadow val="0"/>
        <u val="none"/>
        <vertAlign val="baseline"/>
        <sz val="12"/>
        <color auto="1"/>
        <name val="Calibri"/>
        <family val="2"/>
        <charset val="238"/>
        <scheme val="minor"/>
      </font>
      <numFmt numFmtId="0" formatCode="General"/>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val="0"/>
        <sz val="12"/>
        <color auto="1"/>
        <name val="Calibri"/>
        <family val="2"/>
        <charset val="238"/>
        <scheme val="minor"/>
      </font>
      <numFmt numFmtId="166" formatCode="#,##0.00_ ;\-#,##0.00\ "/>
      <border outline="0">
        <bottom/>
      </border>
    </ndxf>
  </rcc>
  <rfmt sheetId="1" sqref="W35" start="0" length="0">
    <dxf>
      <border>
        <left style="thin">
          <color indexed="64"/>
        </left>
        <right style="thin">
          <color indexed="64"/>
        </right>
        <top style="thin">
          <color indexed="64"/>
        </top>
        <bottom style="thin">
          <color indexed="64"/>
        </bottom>
      </border>
    </dxf>
  </rfmt>
  <rfmt sheetId="1" sqref="W35">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xfDxf="1" s="1" sqref="Y35" start="0" length="0">
    <dxf>
      <font>
        <b val="0"/>
        <i val="0"/>
        <strike val="0"/>
        <condense val="0"/>
        <extend val="0"/>
        <outline val="0"/>
        <shadow val="0"/>
        <u val="none"/>
        <vertAlign val="baseline"/>
        <sz val="12"/>
        <color auto="1"/>
        <name val="Calibri"/>
        <family val="2"/>
        <charset val="238"/>
        <scheme val="minor"/>
      </font>
      <numFmt numFmtId="166" formatCode="#,##0.00_ ;\-#,##0.00\ "/>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rfmt>
  <rcc rId="1965" sId="1" numFmtId="4">
    <oc r="Y35">
      <f>Z35+AA35</f>
    </oc>
    <nc r="Y35">
      <v>12197.48</v>
    </nc>
  </rcc>
  <rfmt sheetId="1" s="1" sqref="Z35" start="0" length="0">
    <dxf>
      <font>
        <b val="0"/>
        <sz val="12"/>
        <color auto="1"/>
        <name val="Calibri"/>
        <family val="2"/>
        <charset val="238"/>
        <scheme val="minor"/>
      </font>
      <numFmt numFmtId="166" formatCode="#,##0.00_ ;\-#,##0.00\ "/>
      <fill>
        <patternFill patternType="none">
          <bgColor indexed="65"/>
        </patternFill>
      </fill>
    </dxf>
  </rfmt>
  <rcc rId="1966" sId="1" odxf="1" s="1" dxf="1" numFmtId="4">
    <nc r="Z35">
      <v>12197.48</v>
    </nc>
    <ndxf>
      <font>
        <sz val="12"/>
        <color theme="1"/>
        <name val="Calibri"/>
        <family val="2"/>
        <charset val="238"/>
        <scheme val="minor"/>
      </font>
      <numFmt numFmtId="4" formatCode="#,##0.00"/>
      <fill>
        <patternFill patternType="solid">
          <bgColor rgb="FFFFFF00"/>
        </patternFill>
      </fill>
      <border outline="0">
        <left/>
        <right/>
        <top/>
        <bottom/>
      </border>
    </ndxf>
  </rcc>
  <rcc rId="1967" sId="1" odxf="1" s="1" dxf="1" numFmtId="4">
    <nc r="AA35">
      <v>0</v>
    </nc>
    <odxf>
      <font>
        <b/>
        <i val="0"/>
        <strike val="0"/>
        <condense val="0"/>
        <extend val="0"/>
        <outline val="0"/>
        <shadow val="0"/>
        <u val="none"/>
        <vertAlign val="baseline"/>
        <sz val="12"/>
        <color auto="1"/>
        <name val="Calibri"/>
        <family val="2"/>
        <charset val="238"/>
        <scheme val="minor"/>
      </font>
      <numFmt numFmtId="4" formatCode="#,##0.00"/>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val="0"/>
        <sz val="12"/>
        <color auto="1"/>
        <name val="Calibri"/>
        <family val="2"/>
        <charset val="238"/>
        <scheme val="minor"/>
      </font>
      <border outline="0">
        <bottom/>
      </border>
    </ndxf>
  </rcc>
  <rfmt sheetId="1" sqref="Z35" start="0" length="0">
    <dxf>
      <border>
        <left style="thin">
          <color indexed="64"/>
        </left>
        <right style="thin">
          <color indexed="64"/>
        </right>
        <top style="thin">
          <color indexed="64"/>
        </top>
        <bottom style="thin">
          <color indexed="64"/>
        </bottom>
      </border>
    </dxf>
  </rfmt>
  <rfmt sheetId="1" sqref="Z35">
    <dxf>
      <border>
        <left style="thin">
          <color indexed="64"/>
        </left>
        <right style="thin">
          <color indexed="64"/>
        </right>
        <top style="thin">
          <color indexed="64"/>
        </top>
        <bottom style="thin">
          <color indexed="64"/>
        </bottom>
        <vertical style="thin">
          <color indexed="64"/>
        </vertical>
        <horizontal style="thin">
          <color indexed="64"/>
        </horizontal>
      </border>
    </dxf>
  </rfmt>
  <rcc rId="1968" sId="1">
    <oc r="AE35">
      <f>S35+X35+AA35</f>
    </oc>
    <nc r="AE35">
      <f>S35+V35+Y35+AB35</f>
    </nc>
  </rcc>
  <rcc rId="1969" sId="1" odxf="1" s="1" dxf="1" numFmtId="4">
    <nc r="AF35">
      <v>0</v>
    </nc>
    <odxf>
      <font>
        <b/>
        <i val="0"/>
        <strike val="0"/>
        <condense val="0"/>
        <extend val="0"/>
        <outline val="0"/>
        <shadow val="0"/>
        <u val="none"/>
        <vertAlign val="baseline"/>
        <sz val="12"/>
        <color auto="1"/>
        <name val="Calibri"/>
        <family val="2"/>
        <charset val="238"/>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val="0"/>
        <sz val="12"/>
        <color auto="1"/>
        <name val="Calibri"/>
        <family val="2"/>
        <charset val="238"/>
        <scheme val="minor"/>
      </font>
      <numFmt numFmtId="166" formatCode="#,##0.00_ ;\-#,##0.00\ "/>
    </ndxf>
  </rcc>
  <rcc rId="1970" sId="1" odxf="1" dxf="1">
    <nc r="AH35" t="inlineStr">
      <is>
        <t xml:space="preserve"> în implementare</t>
      </is>
    </nc>
    <odxf>
      <font>
        <b/>
        <sz val="12"/>
        <color auto="1"/>
      </font>
    </odxf>
    <ndxf>
      <font>
        <b val="0"/>
        <sz val="12"/>
        <color auto="1"/>
      </font>
    </ndxf>
  </rcc>
  <rcc rId="1971" sId="1" odxf="1" dxf="1">
    <nc r="AI35" t="inlineStr">
      <is>
        <t>n.a</t>
      </is>
    </nc>
    <odxf>
      <font>
        <b/>
        <sz val="12"/>
        <color auto="1"/>
      </font>
      <numFmt numFmtId="3" formatCode="#,##0"/>
    </odxf>
    <ndxf>
      <font>
        <b val="0"/>
        <sz val="12"/>
        <color auto="1"/>
      </font>
      <numFmt numFmtId="19" formatCode="dd/mm/yyyy"/>
    </ndxf>
  </rcc>
  <rcc rId="1972" sId="1" odxf="1" dxf="1" numFmtId="4">
    <nc r="AK35">
      <v>0</v>
    </nc>
    <ndxf>
      <font>
        <b val="0"/>
        <sz val="12"/>
        <color auto="1"/>
      </font>
      <numFmt numFmtId="4" formatCode="#,##0.00"/>
    </ndxf>
  </rcc>
  <rcc rId="1973" sId="1" odxf="1" dxf="1" numFmtId="4">
    <nc r="AJ35">
      <v>0</v>
    </nc>
    <ndxf>
      <font>
        <b val="0"/>
        <sz val="12"/>
        <color auto="1"/>
      </font>
      <numFmt numFmtId="4" formatCode="#,##0.00"/>
      <border outline="0">
        <top style="thin">
          <color indexed="64"/>
        </top>
      </border>
    </ndxf>
  </rcc>
</revisions>
</file>

<file path=xl/revisions/revisionLog2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74" sId="1">
    <oc r="J39" t="inlineStr">
      <is>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is>
    </oc>
    <nc r="J39" t="inlineStr">
      <is>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is>
    </nc>
  </rcc>
  <rcv guid="{9EA5E3FA-46F1-4729-828C-4A08518018C1}" action="delete"/>
  <rdn rId="0" localSheetId="1" customView="1" name="Z_9EA5E3FA_46F1_4729_828C_4A08518018C1_.wvu.PrintArea" hidden="1" oldHidden="1">
    <formula>Sheet1!$A$1:$AL$403</formula>
    <oldFormula>Sheet1!$A$1:$AL$403</oldFormula>
  </rdn>
  <rdn rId="0" localSheetId="1" customView="1" name="Z_9EA5E3FA_46F1_4729_828C_4A08518018C1_.wvu.FilterData" hidden="1" oldHidden="1">
    <formula>Sheet1!$A$1:$AK$375</formula>
    <oldFormula>Sheet1!$A$1:$AK$375</oldFormula>
  </rdn>
  <rcv guid="{9EA5E3FA-46F1-4729-828C-4A08518018C1}" action="add"/>
</revisions>
</file>

<file path=xl/revisions/revisionLog2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77" sId="1">
    <nc r="A370">
      <v>138</v>
    </nc>
  </rcc>
  <rcc rId="1978" sId="1">
    <nc r="B370">
      <v>116294</v>
    </nc>
  </rcc>
  <rcc rId="1979" sId="1">
    <nc r="C370">
      <v>395</v>
    </nc>
  </rcc>
  <rcc rId="1980" sId="1">
    <nc r="D370" t="inlineStr">
      <is>
        <t>MN</t>
      </is>
    </nc>
  </rcc>
  <rcc rId="1981" sId="1" odxf="1" dxf="1">
    <nc r="F370" t="inlineStr">
      <is>
        <t>IP8/2017 (MySMIS:
POCA/129/1/1)</t>
      </is>
    </nc>
    <odxf>
      <font>
        <b val="0"/>
        <sz val="12"/>
      </font>
      <alignment horizontal="general"/>
    </odxf>
    <ndxf>
      <font>
        <b/>
        <sz val="12"/>
        <color auto="1"/>
      </font>
      <alignment horizontal="left"/>
    </ndxf>
  </rcc>
  <rcv guid="{EF10298D-3F59-43F1-9A86-8C1CCA3B5D93}" action="delete"/>
  <rdn rId="0" localSheetId="1" customView="1" name="Z_EF10298D_3F59_43F1_9A86_8C1CCA3B5D93_.wvu.PrintArea" hidden="1" oldHidden="1">
    <formula>Sheet1!$A$1:$AL$403</formula>
    <oldFormula>Sheet1!$A$1:$AL$403</oldFormula>
  </rdn>
  <rdn rId="0" localSheetId="1" customView="1" name="Z_EF10298D_3F59_43F1_9A86_8C1CCA3B5D93_.wvu.FilterData" hidden="1" oldHidden="1">
    <formula>Sheet1!$A$6:$AL$403</formula>
    <oldFormula>Sheet1!$A$6:$AL$403</oldFormula>
  </rdn>
  <rcv guid="{EF10298D-3F59-43F1-9A86-8C1CCA3B5D93}" action="add"/>
</revisions>
</file>

<file path=xl/revisions/revisionLog2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84" sId="1" odxf="1" s="1" dxf="1">
    <nc r="E370" t="inlineStr">
      <is>
        <t>AP1/11i /1.1</t>
      </is>
    </nc>
    <o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ill>
        <patternFill patternType="solid">
          <bgColor theme="0"/>
        </patternFill>
      </fill>
    </ndxf>
  </rcc>
  <rcc rId="1985" sId="1">
    <nc r="H370" t="inlineStr">
      <is>
        <t>Ministerul Apelor și Pădurilor</t>
      </is>
    </nc>
  </rcc>
  <rcc rId="1986" sId="1">
    <nc r="I370" t="inlineStr">
      <is>
        <t>Academia de Studii Economice</t>
      </is>
    </nc>
  </rcc>
  <rfmt sheetId="1" sqref="G370" start="0" length="0">
    <dxf>
      <font>
        <sz val="11"/>
        <color theme="1"/>
        <name val="Calibri"/>
        <family val="2"/>
        <charset val="238"/>
        <scheme val="minor"/>
      </font>
      <alignment vertical="bottom" wrapText="0"/>
      <border outline="0">
        <right/>
        <top/>
        <bottom/>
      </border>
    </dxf>
  </rfmt>
  <rcc rId="1987" sId="1" xfDxf="1" dxf="1">
    <nc r="G370" t="inlineStr">
      <is>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is>
    </nc>
    <ndxf>
      <font>
        <b/>
        <i/>
        <name val="Trebuchet MS"/>
        <scheme val="none"/>
      </font>
      <alignment wrapText="1"/>
    </ndxf>
  </rcc>
</revisions>
</file>

<file path=xl/revisions/revisionLog2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88" sId="1">
    <nc r="J370" t="inlineStr">
      <is>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legislaþiei din domeniul apelor si realizarea unor proceduri simplificate pentru reducerea poverii
administrative pentru mediul de afaceri în domeniul silviculturii.
Obiectivele specifice ale proiectului
1. Implementarea unor sisteme unitare de management al calitaþii si performanþei la nivelul MAP.
Autoritaþi si instituþii publice centrale care au implementat sistemele unitare de management al calitaþii si performanþei: 1 –
Ministerul Apelor si Padurilor (inclusiv structurile aflate în subordinea, sub autoritatea si în coordonarea ministerului)
Se vor elabora, revizui si implementa proceduri unitare pentru managementul calitaþii în conformitate cu SR EN ISO 9001:2015 la
nivelul departamentelor din cadrul MAP si din cadrul structurilor aflate în subordinea, sub autoritatea si în coordonarea sa.
Se va implementa CAF, ca instrument al managementului calitaþii complementar cu SR EN ISO 9001:2015.
De asemenea, sunt vizate activitaþi de promovare a sistemelor/instrumentelor de management al calitaþii, cu accent pe valoarea
adaugata pe care acestea o pot genera, în vederea acordarii de sprijin pentru MAP (si autoritaþilor aflate în subordinea, sub
autoritatea si în coordonarea ministerului).
2. Aplicarea sistemului de politici bazate pe dovezi în MAP prin realizarea unor politici publice în domeniul managementului apei si
domeniul silviculturii.
Autoritaþi si instituþii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Autoritaþi si instituþii publice centrale care au implementat masuri unitare de reducere a poverii administrative pentru mediul de
afaceri si pentru cetaþeni: 1 – Ministerul Apelor si Padurilor.
5. Competenþe crescute pentru personalul din MAP si din structurile aflate în subordinea, sub autoritatea sau în coordonarea sa, în
domeniul managementului calitaþii, pentru susþinerea masurilor/acþiunilor de sistematizare si simplificare a legislaþiei în domeniul
managementului apei si pentru susþinerea masurilor/acþiunilor de simplificare a procedurilor pentru mediul de afaceri în domeniul
silviculturii.
Personalul din autoritaþile si instituþiile publice centrale care a fost certificat la încetarea calitaþii de participant la formare legata de
OS1.1.: 280 persoane.</t>
      </is>
    </nc>
  </rcc>
</revisions>
</file>

<file path=xl/revisions/revisionLog2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89" sId="1" numFmtId="19">
    <nc r="K370">
      <v>43307</v>
    </nc>
  </rcc>
  <rcc rId="1990" sId="1" numFmtId="19">
    <nc r="L370">
      <v>44100</v>
    </nc>
  </rcc>
  <rcc rId="1991" sId="1" odxf="1" dxf="1">
    <nc r="AH370" t="inlineStr">
      <is>
        <t xml:space="preserve"> în implementare</t>
      </is>
    </nc>
    <odxf>
      <font>
        <sz val="12"/>
        <color auto="1"/>
      </font>
    </odxf>
    <ndxf>
      <font>
        <sz val="12"/>
        <color auto="1"/>
      </font>
    </ndxf>
  </rcc>
  <rfmt sheetId="1" sqref="AI370" start="0" length="0">
    <dxf/>
  </rfmt>
  <rcc rId="1992" sId="1" numFmtId="4">
    <nc r="AJ370">
      <v>0</v>
    </nc>
  </rcc>
  <rcc rId="1993" sId="1" numFmtId="4">
    <nc r="AK370">
      <v>0</v>
    </nc>
  </rcc>
</revisions>
</file>

<file path=xl/revisions/revisionLog2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94" sId="1" numFmtId="4">
    <nc r="AC370">
      <v>0</v>
    </nc>
  </rcc>
  <rcc rId="1995" sId="1" numFmtId="4">
    <nc r="AD370">
      <v>0</v>
    </nc>
  </rcc>
  <rcc rId="1996" sId="1" numFmtId="4">
    <nc r="Z370">
      <v>834761.2</v>
    </nc>
  </rcc>
  <rcc rId="1997" sId="1" numFmtId="4">
    <nc r="AA370">
      <v>275566.45</v>
    </nc>
  </rcc>
  <rcc rId="1998" sId="1" numFmtId="4">
    <nc r="W370">
      <v>636291.80000000005</v>
    </nc>
  </rcc>
  <rcc rId="1999" sId="1" numFmtId="4">
    <nc r="X370">
      <v>224715.71</v>
    </nc>
  </rcc>
  <rcc rId="2000" sId="1" numFmtId="4">
    <nc r="T370">
      <v>8335966.9800000004</v>
    </nc>
  </rcc>
  <rcc rId="2001" sId="1" numFmtId="4">
    <nc r="U370">
      <v>2001128.61</v>
    </nc>
  </rcc>
  <rcc rId="2002" sId="1">
    <oc r="I370" t="inlineStr">
      <is>
        <t>Academia de Studii Economice</t>
      </is>
    </oc>
    <nc r="I370" t="inlineStr">
      <is>
        <t>Academia de Studii Economice
INSTITUTUL NAȚIONAL DE CERCETARE-DEZVOLTARE ÎN SILVICULTURA "MARIN
DRACEA"</t>
      </is>
    </nc>
  </rcc>
</revisions>
</file>

<file path=xl/revisions/revisionLog2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03" sId="1">
    <oc r="I370" t="inlineStr">
      <is>
        <t>Academia de Studii Economice
INSTITUTUL NAȚIONAL DE CERCETARE-DEZVOLTARE ÎN SILVICULTURA "MARIN
DRACEA"</t>
      </is>
    </oc>
    <nc r="I370" t="inlineStr">
      <is>
        <t>1. Academia de Studii Economice
2. INSTITUTUL NAȚIONAL DE CERCETARE-DEZVOLTARE ÎN SILVICULTURA "MARIN
DRACEA"</t>
      </is>
    </nc>
  </rcc>
</revisions>
</file>

<file path=xl/revisions/revisionLog2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04" sId="1" odxf="1" dxf="1">
    <nc r="N370" t="inlineStr">
      <is>
        <t>Proiect cu acoperire națională</t>
      </is>
    </nc>
    <odxf>
      <fill>
        <patternFill patternType="none">
          <bgColor indexed="65"/>
        </patternFill>
      </fill>
    </odxf>
    <ndxf>
      <fill>
        <patternFill patternType="solid">
          <bgColor theme="0"/>
        </patternFill>
      </fill>
    </ndxf>
  </rcc>
  <rcc rId="2005" sId="1" odxf="1" dxf="1">
    <nc r="O370" t="inlineStr">
      <is>
        <t>Bucuresti</t>
      </is>
    </nc>
    <odxf>
      <fill>
        <patternFill patternType="none">
          <bgColor indexed="65"/>
        </patternFill>
      </fill>
    </odxf>
    <ndxf>
      <fill>
        <patternFill patternType="solid">
          <bgColor theme="0"/>
        </patternFill>
      </fill>
    </ndxf>
  </rcc>
  <rcc rId="2006" sId="1" odxf="1" dxf="1">
    <nc r="P370" t="inlineStr">
      <is>
        <t>Bucuresti</t>
      </is>
    </nc>
    <odxf>
      <fill>
        <patternFill patternType="none">
          <bgColor indexed="65"/>
        </patternFill>
      </fill>
    </odxf>
    <ndxf>
      <fill>
        <patternFill patternType="solid">
          <bgColor theme="0"/>
        </patternFill>
      </fill>
    </ndxf>
  </rcc>
  <rcc rId="2007" sId="1" odxf="1" dxf="1">
    <nc r="Q370" t="inlineStr">
      <is>
        <t>APC</t>
      </is>
    </nc>
    <odxf>
      <fill>
        <patternFill patternType="none">
          <bgColor indexed="65"/>
        </patternFill>
      </fill>
    </odxf>
    <ndxf>
      <fill>
        <patternFill patternType="solid">
          <bgColor theme="0"/>
        </patternFill>
      </fill>
    </ndxf>
  </rcc>
  <rcc rId="2008" sId="1">
    <nc r="R370" t="inlineStr">
      <is>
        <t>119 - Investiții în capacitatea instituțională și în eficiența administrațiilor și a serviciilor publice la nivel național, regional și local, în perspectiva realizării de reforme, a unei mai bune legiferări și a bunei guvernanțe</t>
      </is>
    </nc>
  </rcc>
</revisions>
</file>

<file path=xl/revisions/revisionLog2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F10298D-3F59-43F1-9A86-8C1CCA3B5D93}" action="delete"/>
  <rdn rId="0" localSheetId="1" customView="1" name="Z_EF10298D_3F59_43F1_9A86_8C1CCA3B5D93_.wvu.PrintArea" hidden="1" oldHidden="1">
    <formula>Sheet1!$A$1:$AL$403</formula>
    <oldFormula>Sheet1!$A$1:$AL$403</oldFormula>
  </rdn>
  <rdn rId="0" localSheetId="1" customView="1" name="Z_EF10298D_3F59_43F1_9A86_8C1CCA3B5D93_.wvu.FilterData" hidden="1" oldHidden="1">
    <formula>Sheet1!$A$6:$AL$403</formula>
    <oldFormula>Sheet1!$A$6:$AL$403</oldFormula>
  </rdn>
  <rcv guid="{EF10298D-3F59-43F1-9A86-8C1CCA3B5D93}" action="add"/>
</revisions>
</file>

<file path=xl/revisions/revisionLog2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011" sId="1" ref="A374:XFD374" action="insertRow">
    <undo index="65535" exp="area" ref3D="1" dr="$H$1:$N$1048576" dn="Z_65B035E3_87FA_46C5_996E_864F2C8D0EBC_.wvu.Cols" sId="1"/>
  </rrc>
  <rrc rId="2012" sId="1" ref="A374:XFD375" action="insertRow">
    <undo index="65535" exp="area" ref3D="1" dr="$H$1:$N$1048576" dn="Z_65B035E3_87FA_46C5_996E_864F2C8D0EBC_.wvu.Cols" sId="1"/>
  </rrc>
  <rrc rId="2013" sId="1" ref="A374:XFD377" action="insertRow">
    <undo index="65535" exp="area" ref3D="1" dr="$H$1:$N$1048576" dn="Z_65B035E3_87FA_46C5_996E_864F2C8D0EBC_.wvu.Cols" sId="1"/>
  </rrc>
  <rrc rId="2014" sId="1" ref="A374:XFD377" action="insertRow">
    <undo index="65535" exp="area" ref3D="1" dr="$H$1:$N$1048576" dn="Z_65B035E3_87FA_46C5_996E_864F2C8D0EBC_.wvu.Cols" sId="1"/>
  </rrc>
  <rrc rId="2015" sId="1" ref="A374:XFD377" action="insertRow">
    <undo index="65535" exp="area" ref3D="1" dr="$H$1:$N$1048576" dn="Z_65B035E3_87FA_46C5_996E_864F2C8D0EBC_.wvu.Cols" sId="1"/>
  </rrc>
  <rrc rId="2016" sId="1" ref="A375:XFD388" action="insertRow">
    <undo index="65535" exp="area" ref3D="1" dr="$H$1:$N$1048576" dn="Z_65B035E3_87FA_46C5_996E_864F2C8D0EBC_.wvu.Cols" sId="1"/>
  </rrc>
  <rcc rId="2017" sId="1">
    <nc r="M374">
      <f>S374/AE374*100</f>
    </nc>
  </rcc>
  <rcc rId="2018" sId="1">
    <nc r="M375">
      <f>S375/AE375*100</f>
    </nc>
  </rcc>
  <rcc rId="2019" sId="1">
    <nc r="M376">
      <f>S376/AE376*100</f>
    </nc>
  </rcc>
  <rcc rId="2020" sId="1">
    <nc r="M377">
      <f>S377/AE377*100</f>
    </nc>
  </rcc>
  <rcc rId="2021" sId="1">
    <nc r="M378">
      <f>S378/AE378*100</f>
    </nc>
  </rcc>
  <rcc rId="2022" sId="1">
    <nc r="M379">
      <f>S379/AE379*100</f>
    </nc>
  </rcc>
  <rcc rId="2023" sId="1">
    <nc r="M380">
      <f>S380/AE380*100</f>
    </nc>
  </rcc>
  <rcc rId="2024" sId="1">
    <nc r="M381">
      <f>S381/AE381*100</f>
    </nc>
  </rcc>
  <rcc rId="2025" sId="1">
    <nc r="M382">
      <f>S382/AE382*100</f>
    </nc>
  </rcc>
  <rcc rId="2026" sId="1">
    <nc r="M383">
      <f>S383/AE383*100</f>
    </nc>
  </rcc>
  <rcc rId="2027" sId="1">
    <nc r="M384">
      <f>S384/AE384*100</f>
    </nc>
  </rcc>
  <rcc rId="2028" sId="1">
    <nc r="M385">
      <f>S385/AE385*100</f>
    </nc>
  </rcc>
  <rcc rId="2029" sId="1">
    <nc r="M386">
      <f>S386/AE386*100</f>
    </nc>
  </rcc>
  <rcc rId="2030" sId="1">
    <nc r="M387">
      <f>S387/AE387*100</f>
    </nc>
  </rcc>
  <rcc rId="2031" sId="1">
    <nc r="M388">
      <f>S388/AE388*100</f>
    </nc>
  </rcc>
  <rcc rId="2032" sId="1">
    <nc r="M389">
      <f>S389/AE389*100</f>
    </nc>
  </rcc>
  <rcc rId="2033" sId="1">
    <nc r="M390">
      <f>S390/AE390*100</f>
    </nc>
  </rcc>
  <rcc rId="2034" sId="1">
    <nc r="M391">
      <f>S391/AE391*100</f>
    </nc>
  </rcc>
  <rcc rId="2035" sId="1">
    <nc r="M392">
      <f>S392/AE392*100</f>
    </nc>
  </rcc>
  <rcc rId="2036" sId="1">
    <nc r="M393">
      <f>S393/AE393*100</f>
    </nc>
  </rcc>
  <rcc rId="2037" sId="1">
    <nc r="M394">
      <f>S394/AE394*100</f>
    </nc>
  </rcc>
  <rcc rId="2038" sId="1">
    <nc r="M395">
      <f>S395/AE395*100</f>
    </nc>
  </rcc>
  <rcc rId="2039" sId="1">
    <nc r="M396">
      <f>S396/AE396*100</f>
    </nc>
  </rcc>
  <rcc rId="2040" sId="1">
    <nc r="M397">
      <f>S397/AE397*100</f>
    </nc>
  </rcc>
  <rcc rId="2041" sId="1">
    <nc r="M398">
      <f>S398/AE398*100</f>
    </nc>
  </rcc>
  <rcc rId="2042" sId="1">
    <nc r="M399">
      <f>S399/AE399*100</f>
    </nc>
  </rcc>
  <rcc rId="2043" sId="1">
    <nc r="M400">
      <f>S400/AE400*100</f>
    </nc>
  </rcc>
  <rcc rId="2044" sId="1">
    <nc r="M401">
      <f>S401/AE401*100</f>
    </nc>
  </rcc>
  <rcc rId="2045" sId="1">
    <nc r="M402">
      <f>S402/AE402*100</f>
    </nc>
  </rcc>
  <rcc rId="2046" sId="1">
    <oc r="M403">
      <f>S403/AE403*100</f>
    </oc>
    <nc r="M403">
      <f>S403/AE403*100</f>
    </nc>
  </rcc>
  <rcc rId="2047" sId="1">
    <nc r="S374">
      <f>T374+U374</f>
    </nc>
  </rcc>
  <rcc rId="2048" sId="1">
    <nc r="S375">
      <f>T375+U375</f>
    </nc>
  </rcc>
  <rcc rId="2049" sId="1">
    <nc r="S376">
      <f>T376+U376</f>
    </nc>
  </rcc>
  <rcc rId="2050" sId="1">
    <nc r="S377">
      <f>T377+U377</f>
    </nc>
  </rcc>
  <rcc rId="2051" sId="1">
    <nc r="S378">
      <f>T378+U378</f>
    </nc>
  </rcc>
  <rcc rId="2052" sId="1">
    <nc r="S379">
      <f>T379+U379</f>
    </nc>
  </rcc>
  <rcc rId="2053" sId="1">
    <nc r="S380">
      <f>T380+U380</f>
    </nc>
  </rcc>
  <rcc rId="2054" sId="1">
    <nc r="S381">
      <f>T381+U381</f>
    </nc>
  </rcc>
  <rcc rId="2055" sId="1">
    <nc r="S382">
      <f>T382+U382</f>
    </nc>
  </rcc>
  <rcc rId="2056" sId="1">
    <nc r="S383">
      <f>T383+U383</f>
    </nc>
  </rcc>
  <rcc rId="2057" sId="1">
    <nc r="S384">
      <f>T384+U384</f>
    </nc>
  </rcc>
  <rcc rId="2058" sId="1">
    <nc r="S385">
      <f>T385+U385</f>
    </nc>
  </rcc>
  <rcc rId="2059" sId="1">
    <nc r="S386">
      <f>T386+U386</f>
    </nc>
  </rcc>
  <rcc rId="2060" sId="1">
    <nc r="S387">
      <f>T387+U387</f>
    </nc>
  </rcc>
  <rcc rId="2061" sId="1">
    <nc r="S388">
      <f>T388+U388</f>
    </nc>
  </rcc>
  <rcc rId="2062" sId="1">
    <nc r="S389">
      <f>T389+U389</f>
    </nc>
  </rcc>
  <rcc rId="2063" sId="1">
    <nc r="S390">
      <f>T390+U390</f>
    </nc>
  </rcc>
  <rcc rId="2064" sId="1">
    <nc r="S391">
      <f>T391+U391</f>
    </nc>
  </rcc>
  <rcc rId="2065" sId="1">
    <nc r="S392">
      <f>T392+U392</f>
    </nc>
  </rcc>
  <rcc rId="2066" sId="1">
    <nc r="S393">
      <f>T393+U393</f>
    </nc>
  </rcc>
  <rcc rId="2067" sId="1">
    <nc r="S394">
      <f>T394+U394</f>
    </nc>
  </rcc>
  <rcc rId="2068" sId="1">
    <nc r="S395">
      <f>T395+U395</f>
    </nc>
  </rcc>
  <rcc rId="2069" sId="1">
    <nc r="S396">
      <f>T396+U396</f>
    </nc>
  </rcc>
  <rcc rId="2070" sId="1">
    <nc r="S397">
      <f>T397+U397</f>
    </nc>
  </rcc>
  <rcc rId="2071" sId="1">
    <nc r="S398">
      <f>T398+U398</f>
    </nc>
  </rcc>
  <rcc rId="2072" sId="1">
    <nc r="S399">
      <f>T399+U399</f>
    </nc>
  </rcc>
  <rcc rId="2073" sId="1">
    <nc r="S400">
      <f>T400+U400</f>
    </nc>
  </rcc>
  <rcc rId="2074" sId="1">
    <nc r="S401">
      <f>T401+U401</f>
    </nc>
  </rcc>
  <rcc rId="2075" sId="1">
    <nc r="S402">
      <f>T402+U402</f>
    </nc>
  </rcc>
  <rcc rId="2076" sId="1">
    <nc r="V374">
      <f>W374+X374</f>
    </nc>
  </rcc>
  <rcc rId="2077" sId="1">
    <nc r="V375">
      <f>W375+X375</f>
    </nc>
  </rcc>
  <rcc rId="2078" sId="1">
    <nc r="V376">
      <f>W376+X376</f>
    </nc>
  </rcc>
  <rcc rId="2079" sId="1">
    <nc r="V377">
      <f>W377+X377</f>
    </nc>
  </rcc>
  <rcc rId="2080" sId="1">
    <nc r="V378">
      <f>W378+X378</f>
    </nc>
  </rcc>
  <rcc rId="2081" sId="1">
    <nc r="V379">
      <f>W379+X379</f>
    </nc>
  </rcc>
  <rcc rId="2082" sId="1">
    <nc r="V380">
      <f>W380+X380</f>
    </nc>
  </rcc>
  <rcc rId="2083" sId="1">
    <nc r="V381">
      <f>W381+X381</f>
    </nc>
  </rcc>
  <rcc rId="2084" sId="1">
    <nc r="V382">
      <f>W382+X382</f>
    </nc>
  </rcc>
  <rcc rId="2085" sId="1">
    <nc r="V383">
      <f>W383+X383</f>
    </nc>
  </rcc>
  <rcc rId="2086" sId="1">
    <nc r="V384">
      <f>W384+X384</f>
    </nc>
  </rcc>
  <rcc rId="2087" sId="1">
    <nc r="V385">
      <f>W385+X385</f>
    </nc>
  </rcc>
  <rcc rId="2088" sId="1">
    <nc r="V386">
      <f>W386+X386</f>
    </nc>
  </rcc>
  <rcc rId="2089" sId="1">
    <nc r="V387">
      <f>W387+X387</f>
    </nc>
  </rcc>
  <rcc rId="2090" sId="1">
    <nc r="V388">
      <f>W388+X388</f>
    </nc>
  </rcc>
  <rcc rId="2091" sId="1">
    <nc r="V389">
      <f>W389+X389</f>
    </nc>
  </rcc>
  <rcc rId="2092" sId="1">
    <nc r="V390">
      <f>W390+X390</f>
    </nc>
  </rcc>
  <rcc rId="2093" sId="1">
    <nc r="V391">
      <f>W391+X391</f>
    </nc>
  </rcc>
  <rcc rId="2094" sId="1">
    <nc r="V392">
      <f>W392+X392</f>
    </nc>
  </rcc>
  <rcc rId="2095" sId="1">
    <nc r="V393">
      <f>W393+X393</f>
    </nc>
  </rcc>
  <rcc rId="2096" sId="1">
    <nc r="V394">
      <f>W394+X394</f>
    </nc>
  </rcc>
  <rcc rId="2097" sId="1">
    <nc r="V395">
      <f>W395+X395</f>
    </nc>
  </rcc>
  <rcc rId="2098" sId="1">
    <nc r="V396">
      <f>W396+X396</f>
    </nc>
  </rcc>
  <rcc rId="2099" sId="1">
    <nc r="V397">
      <f>W397+X397</f>
    </nc>
  </rcc>
  <rcc rId="2100" sId="1">
    <nc r="V398">
      <f>W398+X398</f>
    </nc>
  </rcc>
  <rcc rId="2101" sId="1">
    <nc r="V399">
      <f>W399+X399</f>
    </nc>
  </rcc>
  <rcc rId="2102" sId="1">
    <nc r="V400">
      <f>W400+X400</f>
    </nc>
  </rcc>
  <rcc rId="2103" sId="1">
    <nc r="V401">
      <f>W401+X401</f>
    </nc>
  </rcc>
  <rcc rId="2104" sId="1">
    <nc r="Y374">
      <f>Z374+AA374</f>
    </nc>
  </rcc>
  <rcc rId="2105" sId="1">
    <nc r="Y375">
      <f>Z375+AA375</f>
    </nc>
  </rcc>
  <rcc rId="2106" sId="1">
    <nc r="Y376">
      <f>Z376+AA376</f>
    </nc>
  </rcc>
  <rcc rId="2107" sId="1">
    <nc r="Y377">
      <f>Z377+AA377</f>
    </nc>
  </rcc>
  <rcc rId="2108" sId="1">
    <nc r="Y378">
      <f>Z378+AA378</f>
    </nc>
  </rcc>
  <rcc rId="2109" sId="1">
    <nc r="Y379">
      <f>Z379+AA379</f>
    </nc>
  </rcc>
  <rcc rId="2110" sId="1">
    <nc r="Y380">
      <f>Z380+AA380</f>
    </nc>
  </rcc>
  <rcc rId="2111" sId="1">
    <nc r="Y381">
      <f>Z381+AA381</f>
    </nc>
  </rcc>
  <rcc rId="2112" sId="1">
    <nc r="Y382">
      <f>Z382+AA382</f>
    </nc>
  </rcc>
  <rcc rId="2113" sId="1">
    <nc r="Y383">
      <f>Z383+AA383</f>
    </nc>
  </rcc>
  <rcc rId="2114" sId="1">
    <nc r="Y384">
      <f>Z384+AA384</f>
    </nc>
  </rcc>
  <rcc rId="2115" sId="1">
    <nc r="Y385">
      <f>Z385+AA385</f>
    </nc>
  </rcc>
  <rcc rId="2116" sId="1">
    <nc r="Y386">
      <f>Z386+AA386</f>
    </nc>
  </rcc>
  <rcc rId="2117" sId="1">
    <nc r="Y387">
      <f>Z387+AA387</f>
    </nc>
  </rcc>
  <rcc rId="2118" sId="1">
    <nc r="Y388">
      <f>Z388+AA388</f>
    </nc>
  </rcc>
  <rcc rId="2119" sId="1">
    <nc r="Y389">
      <f>Z389+AA389</f>
    </nc>
  </rcc>
  <rcc rId="2120" sId="1">
    <nc r="Y390">
      <f>Z390+AA390</f>
    </nc>
  </rcc>
  <rcc rId="2121" sId="1">
    <nc r="Y391">
      <f>Z391+AA391</f>
    </nc>
  </rcc>
  <rcc rId="2122" sId="1">
    <nc r="Y392">
      <f>Z392+AA392</f>
    </nc>
  </rcc>
  <rcc rId="2123" sId="1">
    <nc r="Y393">
      <f>Z393+AA393</f>
    </nc>
  </rcc>
  <rcc rId="2124" sId="1">
    <nc r="Y394">
      <f>Z394+AA394</f>
    </nc>
  </rcc>
  <rcc rId="2125" sId="1">
    <nc r="Y395">
      <f>Z395+AA395</f>
    </nc>
  </rcc>
  <rcc rId="2126" sId="1">
    <nc r="Y396">
      <f>Z396+AA396</f>
    </nc>
  </rcc>
  <rcc rId="2127" sId="1">
    <nc r="Y397">
      <f>Z397+AA397</f>
    </nc>
  </rcc>
  <rcc rId="2128" sId="1">
    <nc r="Y398">
      <f>Z398+AA398</f>
    </nc>
  </rcc>
  <rcc rId="2129" sId="1">
    <nc r="Y399">
      <f>Z399+AA399</f>
    </nc>
  </rcc>
  <rcc rId="2130" sId="1">
    <nc r="Y400">
      <f>Z400+AA400</f>
    </nc>
  </rcc>
  <rcc rId="2131" sId="1">
    <nc r="Y401">
      <f>Z401+AA401</f>
    </nc>
  </rcc>
  <rcc rId="2132" sId="1">
    <nc r="Y402">
      <f>Z402+AA402</f>
    </nc>
  </rcc>
  <rcc rId="2133" sId="1">
    <nc r="AB374">
      <f>AC374+AD374</f>
    </nc>
  </rcc>
  <rcc rId="2134" sId="1">
    <nc r="AB375">
      <f>AC375+AD375</f>
    </nc>
  </rcc>
  <rcc rId="2135" sId="1">
    <nc r="AB376">
      <f>AC376+AD376</f>
    </nc>
  </rcc>
  <rcc rId="2136" sId="1">
    <nc r="AB377">
      <f>AC377+AD377</f>
    </nc>
  </rcc>
  <rcc rId="2137" sId="1">
    <nc r="AB378">
      <f>AC378+AD378</f>
    </nc>
  </rcc>
  <rcc rId="2138" sId="1">
    <nc r="AB379">
      <f>AC379+AD379</f>
    </nc>
  </rcc>
  <rcc rId="2139" sId="1">
    <nc r="AB380">
      <f>AC380+AD380</f>
    </nc>
  </rcc>
  <rcc rId="2140" sId="1">
    <nc r="AB381">
      <f>AC381+AD381</f>
    </nc>
  </rcc>
  <rcc rId="2141" sId="1">
    <nc r="AB382">
      <f>AC382+AD382</f>
    </nc>
  </rcc>
  <rcc rId="2142" sId="1">
    <nc r="AB383">
      <f>AC383+AD383</f>
    </nc>
  </rcc>
  <rcc rId="2143" sId="1">
    <nc r="AB384">
      <f>AC384+AD384</f>
    </nc>
  </rcc>
  <rcc rId="2144" sId="1">
    <nc r="AB385">
      <f>AC385+AD385</f>
    </nc>
  </rcc>
  <rcc rId="2145" sId="1">
    <nc r="AB386">
      <f>AC386+AD386</f>
    </nc>
  </rcc>
  <rcc rId="2146" sId="1">
    <nc r="AB387">
      <f>AC387+AD387</f>
    </nc>
  </rcc>
  <rcc rId="2147" sId="1">
    <nc r="AB388">
      <f>AC388+AD388</f>
    </nc>
  </rcc>
  <rcc rId="2148" sId="1">
    <nc r="AB389">
      <f>AC389+AD389</f>
    </nc>
  </rcc>
  <rcc rId="2149" sId="1">
    <nc r="AB390">
      <f>AC390+AD390</f>
    </nc>
  </rcc>
  <rcc rId="2150" sId="1">
    <nc r="AB391">
      <f>AC391+AD391</f>
    </nc>
  </rcc>
  <rcc rId="2151" sId="1">
    <nc r="AB392">
      <f>AC392+AD392</f>
    </nc>
  </rcc>
  <rcc rId="2152" sId="1">
    <nc r="AB393">
      <f>AC393+AD393</f>
    </nc>
  </rcc>
  <rcc rId="2153" sId="1">
    <nc r="AB394">
      <f>AC394+AD394</f>
    </nc>
  </rcc>
  <rcc rId="2154" sId="1">
    <nc r="AB395">
      <f>AC395+AD395</f>
    </nc>
  </rcc>
  <rcc rId="2155" sId="1">
    <nc r="AB396">
      <f>AC396+AD396</f>
    </nc>
  </rcc>
  <rcc rId="2156" sId="1">
    <nc r="AB397">
      <f>AC397+AD397</f>
    </nc>
  </rcc>
  <rcc rId="2157" sId="1">
    <nc r="AB398">
      <f>AC398+AD398</f>
    </nc>
  </rcc>
  <rcc rId="2158" sId="1">
    <nc r="AB399">
      <f>AC399+AD399</f>
    </nc>
  </rcc>
  <rcc rId="2159" sId="1">
    <nc r="AB400">
      <f>AC400+AD400</f>
    </nc>
  </rcc>
  <rcc rId="2160" sId="1">
    <nc r="AB401">
      <f>AC401+AD401</f>
    </nc>
  </rcc>
  <rcc rId="2161" sId="1">
    <nc r="AB402">
      <f>AC402+AD402</f>
    </nc>
  </rcc>
  <rcc rId="2162" sId="1">
    <nc r="AE374">
      <f>S374+V374+Y374+AB374</f>
    </nc>
  </rcc>
  <rcc rId="2163" sId="1">
    <nc r="AE375">
      <f>S375+V375+Y375+AB375</f>
    </nc>
  </rcc>
  <rcc rId="2164" sId="1">
    <nc r="AE376">
      <f>S376+V376+Y376+AB376</f>
    </nc>
  </rcc>
  <rcc rId="2165" sId="1">
    <nc r="AE377">
      <f>S377+V377+Y377+AB377</f>
    </nc>
  </rcc>
  <rcc rId="2166" sId="1">
    <nc r="AE378">
      <f>S378+V378+Y378+AB378</f>
    </nc>
  </rcc>
  <rcc rId="2167" sId="1">
    <nc r="AE379">
      <f>S379+V379+Y379+AB379</f>
    </nc>
  </rcc>
  <rcc rId="2168" sId="1">
    <nc r="AE380">
      <f>S380+V380+Y380+AB380</f>
    </nc>
  </rcc>
  <rcc rId="2169" sId="1">
    <nc r="AE381">
      <f>S381+V381+Y381+AB381</f>
    </nc>
  </rcc>
  <rcc rId="2170" sId="1">
    <nc r="AE382">
      <f>S382+V382+Y382+AB382</f>
    </nc>
  </rcc>
  <rcc rId="2171" sId="1">
    <nc r="AE383">
      <f>S383+V383+Y383+AB383</f>
    </nc>
  </rcc>
  <rcc rId="2172" sId="1">
    <nc r="AE384">
      <f>S384+V384+Y384+AB384</f>
    </nc>
  </rcc>
  <rcc rId="2173" sId="1">
    <nc r="AE385">
      <f>S385+V385+Y385+AB385</f>
    </nc>
  </rcc>
  <rcc rId="2174" sId="1">
    <nc r="AE386">
      <f>S386+V386+Y386+AB386</f>
    </nc>
  </rcc>
  <rcc rId="2175" sId="1">
    <nc r="AE387">
      <f>S387+V387+Y387+AB387</f>
    </nc>
  </rcc>
  <rcc rId="2176" sId="1">
    <nc r="AE388">
      <f>S388+V388+Y388+AB388</f>
    </nc>
  </rcc>
  <rcc rId="2177" sId="1">
    <nc r="AE389">
      <f>S389+V389+Y389+AB389</f>
    </nc>
  </rcc>
  <rcc rId="2178" sId="1">
    <nc r="AE390">
      <f>S390+V390+Y390+AB390</f>
    </nc>
  </rcc>
  <rcc rId="2179" sId="1">
    <nc r="AE391">
      <f>S391+V391+Y391+AB391</f>
    </nc>
  </rcc>
  <rcc rId="2180" sId="1">
    <nc r="AE392">
      <f>S392+V392+Y392+AB392</f>
    </nc>
  </rcc>
  <rcc rId="2181" sId="1">
    <nc r="AE393">
      <f>S393+V393+Y393+AB393</f>
    </nc>
  </rcc>
  <rcc rId="2182" sId="1">
    <nc r="AE394">
      <f>S394+V394+Y394+AB394</f>
    </nc>
  </rcc>
  <rcc rId="2183" sId="1">
    <nc r="AE395">
      <f>S395+V395+Y395+AB395</f>
    </nc>
  </rcc>
  <rcc rId="2184" sId="1">
    <nc r="AE396">
      <f>S396+V396+Y396+AB396</f>
    </nc>
  </rcc>
  <rcc rId="2185" sId="1">
    <nc r="AE397">
      <f>S397+V397+Y397+AB397</f>
    </nc>
  </rcc>
  <rcc rId="2186" sId="1">
    <nc r="AE398">
      <f>S398+V398+Y398+AB398</f>
    </nc>
  </rcc>
  <rcc rId="2187" sId="1">
    <nc r="AE399">
      <f>S399+V399+Y399+AB399</f>
    </nc>
  </rcc>
  <rcc rId="2188" sId="1">
    <nc r="AE400">
      <f>S400+V400+Y400+AB400</f>
    </nc>
  </rcc>
  <rcc rId="2189" sId="1">
    <nc r="AE401">
      <f>S401+V401+Y401+AB401</f>
    </nc>
  </rcc>
  <rcc rId="2190" sId="1">
    <nc r="AE402">
      <f>S402+V402+Y402+AB402</f>
    </nc>
  </rcc>
  <rcc rId="2191" sId="1">
    <nc r="AG374">
      <f>AE374+AF374</f>
    </nc>
  </rcc>
  <rcc rId="2192" sId="1">
    <nc r="AG375">
      <f>AE375+AF375</f>
    </nc>
  </rcc>
  <rcc rId="2193" sId="1">
    <nc r="AG376">
      <f>AE376+AF376</f>
    </nc>
  </rcc>
  <rcc rId="2194" sId="1">
    <nc r="AG377">
      <f>AE377+AF377</f>
    </nc>
  </rcc>
  <rcc rId="2195" sId="1">
    <nc r="AG378">
      <f>AE378+AF378</f>
    </nc>
  </rcc>
  <rcc rId="2196" sId="1">
    <nc r="AG379">
      <f>AE379+AF379</f>
    </nc>
  </rcc>
  <rcc rId="2197" sId="1">
    <nc r="AG380">
      <f>AE380+AF380</f>
    </nc>
  </rcc>
  <rcc rId="2198" sId="1">
    <nc r="AG381">
      <f>AE381+AF381</f>
    </nc>
  </rcc>
  <rcc rId="2199" sId="1">
    <nc r="AG382">
      <f>AE382+AF382</f>
    </nc>
  </rcc>
  <rcc rId="2200" sId="1">
    <nc r="AG383">
      <f>AE383+AF383</f>
    </nc>
  </rcc>
  <rcc rId="2201" sId="1">
    <nc r="AG384">
      <f>AE384+AF384</f>
    </nc>
  </rcc>
  <rcc rId="2202" sId="1">
    <nc r="AG385">
      <f>AE385+AF385</f>
    </nc>
  </rcc>
  <rcc rId="2203" sId="1">
    <nc r="AG386">
      <f>AE386+AF386</f>
    </nc>
  </rcc>
  <rcc rId="2204" sId="1">
    <nc r="AG387">
      <f>AE387+AF387</f>
    </nc>
  </rcc>
  <rcc rId="2205" sId="1">
    <nc r="AG388">
      <f>AE388+AF388</f>
    </nc>
  </rcc>
  <rcc rId="2206" sId="1">
    <nc r="AG389">
      <f>AE389+AF389</f>
    </nc>
  </rcc>
  <rcc rId="2207" sId="1">
    <nc r="AG390">
      <f>AE390+AF390</f>
    </nc>
  </rcc>
  <rcc rId="2208" sId="1">
    <nc r="AG391">
      <f>AE391+AF391</f>
    </nc>
  </rcc>
  <rcc rId="2209" sId="1">
    <nc r="AG392">
      <f>AE392+AF392</f>
    </nc>
  </rcc>
  <rcc rId="2210" sId="1">
    <nc r="AG393">
      <f>AE393+AF393</f>
    </nc>
  </rcc>
  <rcc rId="2211" sId="1">
    <nc r="AG394">
      <f>AE394+AF394</f>
    </nc>
  </rcc>
  <rcc rId="2212" sId="1">
    <nc r="AG395">
      <f>AE395+AF395</f>
    </nc>
  </rcc>
  <rcc rId="2213" sId="1">
    <nc r="AG396">
      <f>AE396+AF396</f>
    </nc>
  </rcc>
  <rcc rId="2214" sId="1">
    <nc r="AG397">
      <f>AE397+AF397</f>
    </nc>
  </rcc>
  <rcc rId="2215" sId="1">
    <nc r="AG398">
      <f>AE398+AF398</f>
    </nc>
  </rcc>
  <rcc rId="2216" sId="1">
    <nc r="AG399">
      <f>AE399+AF399</f>
    </nc>
  </rcc>
  <rcc rId="2217" sId="1">
    <nc r="AG400">
      <f>AE400+AF400</f>
    </nc>
  </rcc>
  <rcc rId="2218" sId="1">
    <nc r="AG401">
      <f>AE401+AF401</f>
    </nc>
  </rcc>
  <rcc rId="2219" sId="1">
    <nc r="AG402">
      <f>AE402+AF402</f>
    </nc>
  </rcc>
  <rcc rId="2220" sId="1">
    <oc r="F208" t="inlineStr">
      <is>
        <t>CP6 less /2018</t>
      </is>
    </oc>
    <nc r="F208" t="inlineStr">
      <is>
        <t>CP6 less /2017</t>
      </is>
    </nc>
  </rcc>
  <rcv guid="{7C1B4D6D-D666-48DD-AB17-E00791B6F0B6}" action="delete"/>
  <rdn rId="0" localSheetId="1" customView="1" name="Z_7C1B4D6D_D666_48DD_AB17_E00791B6F0B6_.wvu.PrintArea" hidden="1" oldHidden="1">
    <formula>Sheet1!$A$1:$AL$432</formula>
    <oldFormula>Sheet1!$A$1:$AL$432</oldFormula>
  </rdn>
  <rdn rId="0" localSheetId="1" customView="1" name="Z_7C1B4D6D_D666_48DD_AB17_E00791B6F0B6_.wvu.FilterData" hidden="1" oldHidden="1">
    <formula>Sheet1!$A$6:$AK$404</formula>
    <oldFormula>Sheet1!$A$6:$DG$404</oldFormula>
  </rdn>
  <rcv guid="{7C1B4D6D-D666-48DD-AB17-E00791B6F0B6}" action="add"/>
</revisions>
</file>

<file path=xl/revisions/revisionLog2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192" start="0" length="0">
    <dxf>
      <font>
        <b/>
        <sz val="12"/>
        <color auto="1"/>
      </font>
      <alignment horizontal="left"/>
    </dxf>
  </rfmt>
  <rfmt sheetId="1" sqref="F192" start="0" length="2147483647">
    <dxf>
      <font>
        <b val="0"/>
      </font>
    </dxf>
  </rfmt>
</revisions>
</file>

<file path=xl/revisions/revisionLog2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23" sId="1" odxf="1" dxf="1">
    <oc r="F35" t="inlineStr">
      <is>
        <t xml:space="preserve">CP 6/2017 </t>
      </is>
    </oc>
    <nc r="F35" t="inlineStr">
      <is>
        <t>CP6 less /2017</t>
      </is>
    </nc>
    <odxf>
      <font>
        <b val="0"/>
        <sz val="12"/>
      </font>
      <alignment horizontal="general"/>
    </odxf>
    <ndxf>
      <font>
        <b/>
        <sz val="12"/>
        <color auto="1"/>
      </font>
      <alignment horizontal="left"/>
    </ndxf>
  </rcc>
  <rfmt sheetId="1" sqref="F35" start="0" length="2147483647">
    <dxf>
      <font>
        <b val="0"/>
      </font>
    </dxf>
  </rfmt>
</revisions>
</file>

<file path=xl/revisions/revisionLog2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24" sId="1">
    <oc r="F424" t="inlineStr">
      <is>
        <t>CP6 more /2018</t>
      </is>
    </oc>
    <nc r="F424" t="inlineStr">
      <is>
        <t>CP6 more /2017</t>
      </is>
    </nc>
  </rcc>
  <rcc rId="2225" sId="1" odxf="1" dxf="1">
    <oc r="F193" t="inlineStr">
      <is>
        <t xml:space="preserve">CP 6/2017 </t>
      </is>
    </oc>
    <nc r="F193" t="inlineStr">
      <is>
        <t>CP6 less /2017</t>
      </is>
    </nc>
    <odxf>
      <alignment horizontal="center"/>
    </odxf>
    <ndxf>
      <alignment horizontal="left"/>
    </ndxf>
  </rcc>
</revisions>
</file>

<file path=xl/revisions/revisionLog2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26" sId="1" numFmtId="19">
    <oc r="AL3">
      <v>43294</v>
    </oc>
    <nc r="AL3">
      <v>43308</v>
    </nc>
  </rcc>
</revisions>
</file>

<file path=xl/revisions/revisionLog2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27" sId="1">
    <oc r="AE432">
      <f>AE418+AE430+AE431+0.01</f>
    </oc>
    <nc r="AE432">
      <f>AE418+AE430+AE431+0.01</f>
    </nc>
  </rcc>
  <rcv guid="{7C1B4D6D-D666-48DD-AB17-E00791B6F0B6}" action="delete"/>
  <rdn rId="0" localSheetId="1" customView="1" name="Z_7C1B4D6D_D666_48DD_AB17_E00791B6F0B6_.wvu.PrintArea" hidden="1" oldHidden="1">
    <formula>Sheet1!$A$1:$AL$432</formula>
    <oldFormula>Sheet1!$A$1:$AL$432</oldFormula>
  </rdn>
  <rdn rId="0" localSheetId="1" customView="1" name="Z_7C1B4D6D_D666_48DD_AB17_E00791B6F0B6_.wvu.FilterData" hidden="1" oldHidden="1">
    <formula>Sheet1!$A$6:$AK$404</formula>
    <oldFormula>Sheet1!$A$6:$AK$404</oldFormula>
  </rdn>
  <rcv guid="{7C1B4D6D-D666-48DD-AB17-E00791B6F0B6}" action="add"/>
</revisions>
</file>

<file path=xl/revisions/revisionLog2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C1B4D6D-D666-48DD-AB17-E00791B6F0B6}" action="delete"/>
  <rdn rId="0" localSheetId="1" customView="1" name="Z_7C1B4D6D_D666_48DD_AB17_E00791B6F0B6_.wvu.PrintArea" hidden="1" oldHidden="1">
    <formula>Sheet1!$A$1:$AL$432</formula>
    <oldFormula>Sheet1!$A$1:$AL$432</oldFormula>
  </rdn>
  <rdn rId="0" localSheetId="1" customView="1" name="Z_7C1B4D6D_D666_48DD_AB17_E00791B6F0B6_.wvu.Cols" hidden="1" oldHidden="1">
    <formula>Sheet1!$G:$R</formula>
  </rdn>
  <rdn rId="0" localSheetId="1" customView="1" name="Z_7C1B4D6D_D666_48DD_AB17_E00791B6F0B6_.wvu.FilterData" hidden="1" oldHidden="1">
    <formula>Sheet1!$A$6:$AK$404</formula>
    <oldFormula>Sheet1!$A$6:$AK$404</oldFormula>
  </rdn>
  <rcv guid="{7C1B4D6D-D666-48DD-AB17-E00791B6F0B6}" action="add"/>
</revisions>
</file>

<file path=xl/revisions/revisionLog2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7C1B4D6D_D666_48DD_AB17_E00791B6F0B6_.wvu.Cols" hidden="1" oldHidden="1">
    <oldFormula>Sheet1!$G:$R</oldFormula>
  </rdn>
  <rcv guid="{7C1B4D6D-D666-48DD-AB17-E00791B6F0B6}" action="delete"/>
  <rdn rId="0" localSheetId="1" customView="1" name="Z_7C1B4D6D_D666_48DD_AB17_E00791B6F0B6_.wvu.PrintArea" hidden="1" oldHidden="1">
    <formula>Sheet1!$A$1:$AL$432</formula>
    <oldFormula>Sheet1!$A$1:$AL$432</oldFormula>
  </rdn>
  <rdn rId="0" localSheetId="1" customView="1" name="Z_7C1B4D6D_D666_48DD_AB17_E00791B6F0B6_.wvu.FilterData" hidden="1" oldHidden="1">
    <formula>Sheet1!$A$6:$AK$404</formula>
    <oldFormula>Sheet1!$A$6:$AK$404</oldFormula>
  </rdn>
  <rcv guid="{7C1B4D6D-D666-48DD-AB17-E00791B6F0B6}" action="add"/>
</revisions>
</file>

<file path=xl/revisions/revisionLog2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36" sId="1">
    <oc r="H275" t="inlineStr">
      <is>
        <t>Ministerul Consultarii Publice și Dialogului Social</t>
      </is>
    </oc>
    <nc r="H275" t="inlineStr">
      <is>
        <t>Secretariatul General al Guvernului</t>
      </is>
    </nc>
  </rcc>
  <rcc rId="2237" sId="1">
    <oc r="I275" t="inlineStr">
      <is>
        <t>1. Ministerul Afacerilor Interne
2. Secretariatul General al Guvernului</t>
      </is>
    </oc>
    <nc r="I275" t="inlineStr">
      <is>
        <t xml:space="preserve">1. Ministerul Afacerilor Interne
</t>
      </is>
    </nc>
  </rcc>
  <rcc rId="2238" sId="1" numFmtId="19">
    <oc r="L275">
      <v>43308</v>
    </oc>
    <nc r="L275">
      <v>43612</v>
    </nc>
  </rcc>
  <rcc rId="2239" sId="1" numFmtId="4">
    <oc r="T275">
      <v>1031913.58</v>
    </oc>
    <nc r="T275">
      <v>1031913.55</v>
    </nc>
  </rcc>
  <rcc rId="2240" sId="1" numFmtId="4">
    <oc r="U275">
      <v>247720.73</v>
    </oc>
    <nc r="U275">
      <v>247720.71</v>
    </nc>
  </rcc>
  <rcc rId="2241" sId="1" numFmtId="4">
    <oc r="Z275">
      <v>182102.39</v>
    </oc>
    <nc r="Z275">
      <v>182102.42</v>
    </nc>
  </rcc>
  <rcc rId="2242" sId="1" numFmtId="4">
    <oc r="AA275">
      <v>61930.18</v>
    </oc>
    <nc r="AA275">
      <v>61930.2</v>
    </nc>
  </rcc>
  <rcc rId="2243" sId="1">
    <oc r="AI275" t="inlineStr">
      <is>
        <t>AA3/ 18.12.2017</t>
      </is>
    </oc>
    <nc r="AI275" t="inlineStr">
      <is>
        <t>AA4/27.07.2018</t>
      </is>
    </nc>
  </rcc>
  <rcv guid="{A5B1481C-EF26-486A-984F-85CDDC2FD94F}" action="delete"/>
  <rdn rId="0" localSheetId="1" customView="1" name="Z_A5B1481C_EF26_486A_984F_85CDDC2FD94F_.wvu.PrintArea" hidden="1" oldHidden="1">
    <formula>Sheet1!$A$1:$AL$432</formula>
    <oldFormula>Sheet1!$A$1:$AL$432</oldFormula>
  </rdn>
  <rdn rId="0" localSheetId="1" customView="1" name="Z_A5B1481C_EF26_486A_984F_85CDDC2FD94F_.wvu.FilterData" hidden="1" oldHidden="1">
    <formula>Sheet1!$A$6:$AK$404</formula>
    <oldFormula>Sheet1!$A$6:$AL$432</oldFormula>
  </rdn>
  <rcv guid="{A5B1481C-EF26-486A-984F-85CDDC2FD94F}" action="add"/>
</revisions>
</file>

<file path=xl/revisions/revisionLog2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46" sId="1" numFmtId="4">
    <oc r="AJ235">
      <v>5848703.79</v>
    </oc>
    <nc r="AJ235">
      <f>5848703.79+2399901.68</f>
    </nc>
  </rcc>
  <rcc rId="2247" sId="1" numFmtId="4">
    <oc r="AJ236">
      <v>8034791.2599999998</v>
    </oc>
    <nc r="AJ236">
      <f>8034791.26+80879.07</f>
    </nc>
  </rcc>
  <rcc rId="2248" sId="1" numFmtId="4">
    <oc r="AJ237">
      <v>158885.89000000001</v>
    </oc>
    <nc r="AJ237">
      <f>158885.89+467351.81</f>
    </nc>
  </rcc>
  <rcc rId="2249" sId="1" numFmtId="4">
    <oc r="AJ241">
      <v>18730833.579999998</v>
    </oc>
    <nc r="AJ241">
      <f>18730833.58-288939.45</f>
    </nc>
  </rcc>
  <rcc rId="2250" sId="1" numFmtId="4">
    <oc r="AK241">
      <v>292940.12</v>
    </oc>
    <nc r="AK241">
      <f>292940.12+288939.45</f>
    </nc>
  </rcc>
  <rcc rId="2251" sId="1" numFmtId="4">
    <oc r="AJ243">
      <v>8159335.1299999999</v>
    </oc>
    <nc r="AJ243">
      <f>8159335.13+975506.15</f>
    </nc>
  </rcc>
  <rcc rId="2252" sId="1" numFmtId="4">
    <oc r="AJ244">
      <v>469782.92000000004</v>
    </oc>
    <nc r="AJ244">
      <f>469782.92+113511.01</f>
    </nc>
  </rcc>
  <rcc rId="2253" sId="1" numFmtId="4">
    <oc r="AJ247">
      <v>3440723.81</v>
    </oc>
    <nc r="AJ247">
      <f>3440723.81+475364.38</f>
    </nc>
  </rcc>
  <rcc rId="2254" sId="1">
    <oc r="AJ254">
      <f>51639.73+64908.11</f>
    </oc>
    <nc r="AJ254">
      <f>51639.73+64908.11+279959.69</f>
    </nc>
  </rcc>
  <rcc rId="2255" sId="1">
    <oc r="AJ255">
      <f>4814425.83+239093.69</f>
    </oc>
    <nc r="AJ255">
      <f>4814425.83+239093.69+4448978.65</f>
    </nc>
  </rcc>
  <rcc rId="2256" sId="1" numFmtId="4">
    <oc r="AJ257">
      <v>9339801.1999999993</v>
    </oc>
    <nc r="AJ257">
      <f>9339801.2+2317006.47</f>
    </nc>
  </rcc>
  <rcc rId="2257" sId="1" numFmtId="4">
    <oc r="AJ258">
      <v>11464350.640000001</v>
    </oc>
    <nc r="AJ258">
      <f>11464350.64+500110.3</f>
    </nc>
  </rcc>
  <rcc rId="2258" sId="1" numFmtId="4">
    <oc r="AJ274">
      <v>1460741.83</v>
    </oc>
    <nc r="AJ274">
      <f>1460741.83+228438.52</f>
    </nc>
  </rcc>
  <rcc rId="2259" sId="1" numFmtId="4">
    <oc r="AJ271">
      <v>15818.36</v>
    </oc>
    <nc r="AJ271">
      <f>15818.36+6578.46</f>
    </nc>
  </rcc>
  <rcc rId="2260" sId="1" numFmtId="4">
    <oc r="AJ266">
      <v>27068</v>
    </oc>
    <nc r="AJ266">
      <f>27068+159937</f>
    </nc>
  </rcc>
  <rcc rId="2261" sId="1" numFmtId="4">
    <oc r="AJ313">
      <v>0</v>
    </oc>
    <nc r="AJ313">
      <v>177000</v>
    </nc>
  </rcc>
  <rcc rId="2262" sId="1" numFmtId="4">
    <oc r="AJ139">
      <v>0</v>
    </oc>
    <nc r="AJ139">
      <v>160806.06</v>
    </nc>
  </rcc>
  <rcc rId="2263" sId="1" numFmtId="4">
    <oc r="AJ111">
      <v>9308</v>
    </oc>
    <nc r="AJ111">
      <f>9308-1234.73</f>
    </nc>
  </rcc>
  <rcc rId="2264" sId="1" numFmtId="4">
    <oc r="AK111">
      <v>0</v>
    </oc>
    <nc r="AK111">
      <v>1234.73</v>
    </nc>
  </rcc>
  <rcc rId="2265" sId="1" numFmtId="4">
    <oc r="AJ83">
      <v>0</v>
    </oc>
    <nc r="AJ83">
      <v>48064.1</v>
    </nc>
  </rcc>
  <rcc rId="2266" sId="1">
    <oc r="AJ134">
      <f>42187-3028.14</f>
    </oc>
    <nc r="AJ134">
      <f>42187-3028.14+22827.56</f>
    </nc>
  </rcc>
  <rcc rId="2267" sId="1" numFmtId="4">
    <oc r="AJ101">
      <v>0</v>
    </oc>
    <nc r="AJ101">
      <v>26400.15</v>
    </nc>
  </rcc>
  <rcc rId="2268" sId="1" numFmtId="4">
    <oc r="AK101">
      <v>0</v>
    </oc>
    <nc r="AK101">
      <v>4037.67</v>
    </nc>
  </rcc>
  <rcc rId="2269" sId="1" numFmtId="4">
    <oc r="AJ78">
      <v>18267.57</v>
    </oc>
    <nc r="AJ78">
      <f>18267.57-2394.1</f>
    </nc>
  </rcc>
  <rcc rId="2270" sId="1" numFmtId="4">
    <oc r="AK78">
      <v>0</v>
    </oc>
    <nc r="AK78">
      <v>2394.1</v>
    </nc>
  </rcc>
  <rcc rId="2271" sId="1">
    <oc r="AJ22">
      <f>12919.73+21747.25</f>
    </oc>
    <nc r="AJ22">
      <f>12919.73+21747.25+49513.87</f>
    </nc>
  </rcc>
  <rcc rId="2272" sId="1" numFmtId="4">
    <oc r="AK22">
      <v>3326.05</v>
    </oc>
    <nc r="AK22">
      <v>8796.1299999999992</v>
    </nc>
  </rcc>
  <rcc rId="2273" sId="1" numFmtId="4">
    <oc r="AJ23">
      <v>42245.68</v>
    </oc>
    <nc r="AJ23">
      <f>42245.68+10265.62</f>
    </nc>
  </rcc>
  <rcc rId="2274" sId="1" numFmtId="4">
    <oc r="AK23">
      <v>0</v>
    </oc>
    <nc r="AK23">
      <v>6999.53</v>
    </nc>
  </rcc>
  <rcc rId="2275" sId="1" numFmtId="4">
    <oc r="AJ285">
      <v>0</v>
    </oc>
    <nc r="AJ285">
      <v>14488.25</v>
    </nc>
  </rcc>
  <rcc rId="2276" sId="1" numFmtId="4">
    <oc r="AK285">
      <v>0</v>
    </oc>
    <nc r="AK285">
      <v>2215.85</v>
    </nc>
  </rcc>
  <rcc rId="2277" sId="1">
    <oc r="AJ223">
      <f>21160+17158.23</f>
    </oc>
    <nc r="AJ223">
      <f>21160+17158.23+19693.85</f>
    </nc>
  </rcc>
  <rcc rId="2278" sId="1" numFmtId="4">
    <oc r="AK223">
      <v>2624.2</v>
    </oc>
    <nc r="AK223">
      <f>2624.2+1467.08</f>
    </nc>
  </rcc>
  <rcc rId="2279" sId="1" numFmtId="4">
    <oc r="AJ202">
      <v>0</v>
    </oc>
    <nc r="AJ202">
      <v>41133.4</v>
    </nc>
  </rcc>
  <rcc rId="2280" sId="1" numFmtId="4">
    <oc r="AJ345">
      <v>0</v>
    </oc>
    <nc r="AJ345">
      <v>99449.5</v>
    </nc>
  </rcc>
  <rcc rId="2281" sId="1" numFmtId="4">
    <oc r="AJ342">
      <v>0</v>
    </oc>
    <nc r="AJ342">
      <v>99985.1</v>
    </nc>
  </rcc>
  <rcc rId="2282" sId="1" numFmtId="4">
    <nc r="AJ367">
      <v>99688.33</v>
    </nc>
  </rcc>
  <rcc rId="2283" sId="1" numFmtId="4">
    <nc r="AK367">
      <v>0</v>
    </nc>
  </rcc>
  <rcc rId="2284" sId="1" numFmtId="4">
    <oc r="AJ283">
      <v>170328.19</v>
    </oc>
    <nc r="AJ283">
      <f>170328.19+20137.37</f>
    </nc>
  </rcc>
  <rcc rId="2285" sId="1" numFmtId="4">
    <oc r="AK283">
      <v>14811.16</v>
    </oc>
    <nc r="AK283">
      <f>14811.16+3840.29</f>
    </nc>
  </rcc>
  <rcc rId="2286" sId="1" numFmtId="4">
    <oc r="AJ344">
      <v>0</v>
    </oc>
    <nc r="AJ344">
      <v>84315</v>
    </nc>
  </rcc>
  <rcc rId="2287" sId="1" numFmtId="4">
    <oc r="AJ347">
      <v>0</v>
    </oc>
    <nc r="AJ347">
      <v>86422</v>
    </nc>
  </rcc>
  <rcc rId="2288" sId="1" numFmtId="4">
    <oc r="AJ290">
      <v>99898.9</v>
    </oc>
    <nc r="AJ290">
      <f>99898.9+20257.44</f>
    </nc>
  </rcc>
  <rcc rId="2289" sId="1" numFmtId="4">
    <oc r="AK290">
      <v>0</v>
    </oc>
    <nc r="AK290">
      <v>3863.19</v>
    </nc>
  </rcc>
  <rcc rId="2290" sId="1" numFmtId="4">
    <oc r="AJ338">
      <v>0</v>
    </oc>
    <nc r="AJ338">
      <v>61095</v>
    </nc>
  </rcc>
  <rcc rId="2291" sId="1" numFmtId="4">
    <oc r="AJ349">
      <v>0</v>
    </oc>
    <nc r="AJ349">
      <v>99571.31</v>
    </nc>
  </rcc>
  <rcc rId="2292" sId="1" numFmtId="4">
    <oc r="AJ341">
      <v>0</v>
    </oc>
    <nc r="AJ341">
      <v>55440</v>
    </nc>
  </rcc>
  <rcc rId="2293" sId="1" numFmtId="4">
    <oc r="AJ346">
      <v>0</v>
    </oc>
    <nc r="AJ346">
      <v>93127.69</v>
    </nc>
  </rcc>
  <rcc rId="2294" sId="1" numFmtId="4">
    <nc r="AJ360">
      <v>89466</v>
    </nc>
  </rcc>
  <rcc rId="2295" sId="1" numFmtId="4">
    <nc r="AK360">
      <v>0</v>
    </nc>
  </rcc>
  <rcc rId="2296" sId="1" numFmtId="4">
    <oc r="AJ336">
      <v>0</v>
    </oc>
    <nc r="AJ336">
      <v>93000</v>
    </nc>
  </rcc>
  <rcc rId="2297" sId="1" numFmtId="4">
    <oc r="AJ350">
      <v>0</v>
    </oc>
    <nc r="AJ350">
      <v>90574.83</v>
    </nc>
  </rcc>
  <rcc rId="2298" sId="1" numFmtId="4">
    <oc r="AJ300">
      <v>96397</v>
    </oc>
    <nc r="AJ300">
      <f>96397+39078.85</f>
    </nc>
  </rcc>
  <rcc rId="2299" sId="1" numFmtId="4">
    <oc r="AK300">
      <v>0</v>
    </oc>
    <nc r="AK300">
      <v>7452.53</v>
    </nc>
  </rcc>
  <rcc rId="2300" sId="1" numFmtId="4">
    <oc r="AJ296">
      <v>98250</v>
    </oc>
    <nc r="AJ296">
      <f>98250+108016.44</f>
    </nc>
  </rcc>
  <rcc rId="2301" sId="1" numFmtId="4">
    <oc r="AK296">
      <v>0</v>
    </oc>
    <nc r="AK296">
      <v>20599.27</v>
    </nc>
  </rcc>
  <rcc rId="2302" sId="1" numFmtId="4">
    <oc r="AJ334">
      <v>0</v>
    </oc>
    <nc r="AJ334">
      <v>90931</v>
    </nc>
  </rcc>
  <rcc rId="2303" sId="1" numFmtId="4">
    <oc r="AJ328">
      <v>0</v>
    </oc>
    <nc r="AJ328">
      <v>95945.38</v>
    </nc>
  </rcc>
  <rcc rId="2304" sId="1" numFmtId="4">
    <oc r="AJ293">
      <v>86307.94</v>
    </oc>
    <nc r="AJ293">
      <f>86307.94+41697.9</f>
    </nc>
  </rcc>
  <rcc rId="2305" sId="1" numFmtId="4">
    <oc r="AJ288">
      <v>89285.71</v>
    </oc>
    <nc r="AJ288">
      <f>89285.71-11964.69</f>
    </nc>
  </rcc>
  <rcc rId="2306" sId="1" numFmtId="4">
    <oc r="AK288">
      <v>0</v>
    </oc>
    <nc r="AK288">
      <v>11964.69</v>
    </nc>
  </rcc>
  <rcv guid="{A87F3E0E-3A8E-4B82-8170-33752259B7DB}" action="delete"/>
  <rdn rId="0" localSheetId="1" customView="1" name="Z_A87F3E0E_3A8E_4B82_8170_33752259B7DB_.wvu.PrintArea" hidden="1" oldHidden="1">
    <formula>Sheet1!$A$1:$AL$432</formula>
    <oldFormula>Sheet1!$A$1:$AL$432</oldFormula>
  </rdn>
  <rdn rId="0" localSheetId="1" customView="1" name="Z_A87F3E0E_3A8E_4B82_8170_33752259B7DB_.wvu.FilterData" hidden="1" oldHidden="1">
    <formula>Sheet1!$A$6:$AL$432</formula>
    <oldFormula>Sheet1!$A$6:$AL$432</oldFormula>
  </rdn>
  <rcv guid="{A87F3E0E-3A8E-4B82-8170-33752259B7DB}" action="add"/>
</revisions>
</file>

<file path=xl/revisions/revisionLog2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09" sId="1" odxf="1" dxf="1">
    <nc r="F160" t="inlineStr">
      <is>
        <t>CP1 less /2017</t>
      </is>
    </nc>
    <odxf>
      <alignment horizontal="center"/>
    </odxf>
    <ndxf>
      <alignment horizontal="left"/>
    </ndxf>
  </rcc>
  <rcc rId="2310" sId="1">
    <nc r="D160" t="inlineStr">
      <is>
        <t>DSS</t>
      </is>
    </nc>
  </rcc>
  <rcc rId="2311" sId="1" odxf="1" dxf="1">
    <nc r="E160" t="inlineStr">
      <is>
        <t>AP 2/11i  /2.1</t>
      </is>
    </nc>
    <odxf>
      <font>
        <b/>
        <sz val="12"/>
        <color auto="1"/>
      </font>
    </odxf>
    <ndxf>
      <font>
        <b val="0"/>
        <sz val="12"/>
        <color auto="1"/>
      </font>
    </ndxf>
  </rcc>
  <rcc rId="2312" sId="1">
    <nc r="C160">
      <v>415</v>
    </nc>
  </rcc>
  <rcc rId="2313" sId="1">
    <nc r="B160">
      <v>117741</v>
    </nc>
  </rcc>
  <rfmt sheetId="1" sqref="A160:XFD160" start="0" length="2147483647">
    <dxf>
      <font>
        <b val="0"/>
      </font>
    </dxf>
  </rfmt>
  <rcc rId="2314" sId="1">
    <nc r="A161">
      <v>3</v>
    </nc>
  </rcc>
  <rcc rId="2315" sId="1">
    <nc r="G160" t="inlineStr">
      <is>
        <t>Sprijinirea măsurilor referitoare la prevenirea corupției la nivelul municipiului Drobeta Turnu Severin</t>
      </is>
    </nc>
  </rcc>
  <rcc rId="2316" sId="1">
    <nc r="H160" t="inlineStr">
      <is>
        <t>Municipiul Drobeta Turnu Severin</t>
      </is>
    </nc>
  </rcc>
  <rcc rId="2317" sId="1">
    <nc r="I160" t="inlineStr">
      <is>
        <t xml:space="preserve">Asociația Transparență pentru Integritate   </t>
      </is>
    </nc>
  </rcc>
  <rfmt sheetId="1" sqref="J160">
    <dxf>
      <alignment horizontal="left"/>
    </dxf>
  </rfmt>
  <rcc rId="2318" sId="1">
    <nc r="J160" t="inlineStr">
      <is>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is>
    </nc>
  </rcc>
  <rcc rId="2319" sId="1" numFmtId="19">
    <nc r="K160">
      <v>43311</v>
    </nc>
  </rcc>
  <rcc rId="2320" sId="1" odxf="1" dxf="1" numFmtId="19">
    <nc r="L160">
      <v>43676</v>
    </nc>
    <odxf>
      <numFmt numFmtId="0" formatCode="General"/>
    </odxf>
    <ndxf>
      <numFmt numFmtId="19" formatCode="m/d/yyyy"/>
    </ndxf>
  </rcc>
  <rcc rId="2321" sId="1">
    <nc r="M160">
      <v>85</v>
    </nc>
  </rcc>
  <rcc rId="2322" sId="1">
    <nc r="N160">
      <v>4</v>
    </nc>
  </rcc>
  <rcc rId="2323" sId="1">
    <nc r="O160" t="inlineStr">
      <is>
        <t>Mehedinți</t>
      </is>
    </nc>
  </rcc>
  <rcc rId="2324" sId="1">
    <nc r="P160" t="inlineStr">
      <is>
        <t>Drobeta Turnu Severin</t>
      </is>
    </nc>
  </rcc>
  <rcc rId="2325" sId="1">
    <nc r="Q160" t="inlineStr">
      <is>
        <t>APL</t>
      </is>
    </nc>
  </rcc>
  <rcc rId="2326" sId="1" odxf="1" dxf="1">
    <nc r="R160" t="inlineStr">
      <is>
        <t>119 - Investiții în capacitatea instituțională și în eficiența administrațiilor și a serviciilor publice la nivel național, regional și local, în perspectiva realizării de reforme, a unei mai bune legiferări și a bunei guvernanțe</t>
      </is>
    </nc>
    <odxf>
      <font>
        <sz val="12"/>
        <color auto="1"/>
      </font>
      <fill>
        <patternFill patternType="none">
          <bgColor indexed="65"/>
        </patternFill>
      </fill>
    </odxf>
    <ndxf>
      <font>
        <sz val="12"/>
        <color auto="1"/>
      </font>
      <fill>
        <patternFill patternType="solid">
          <bgColor theme="0"/>
        </patternFill>
      </fill>
    </ndxf>
  </rcc>
  <rcc rId="2327" sId="1">
    <nc r="U160">
      <v>0</v>
    </nc>
  </rcc>
  <rcc rId="2328" sId="1" odxf="1" dxf="1" numFmtId="4">
    <nc r="T160">
      <v>242958.31</v>
    </nc>
    <ndxf>
      <numFmt numFmtId="4" formatCode="#,##0.00"/>
    </ndxf>
  </rcc>
  <rcc rId="2329" sId="1" odxf="1" dxf="1" numFmtId="4">
    <nc r="W160">
      <v>39986.97</v>
    </nc>
    <odxf>
      <numFmt numFmtId="0" formatCode="General"/>
    </odxf>
    <ndxf>
      <numFmt numFmtId="4" formatCode="#,##0.00"/>
    </ndxf>
  </rcc>
  <rcc rId="2330" sId="1">
    <nc r="X160">
      <v>0</v>
    </nc>
  </rcc>
  <rcc rId="2331" sId="1" numFmtId="4">
    <nc r="Z160">
      <v>2888.03</v>
    </nc>
  </rcc>
  <rcc rId="2332" sId="1" numFmtId="4">
    <nc r="AA160">
      <v>0</v>
    </nc>
  </rcc>
  <rcc rId="2333" sId="1" odxf="1" dxf="1" numFmtId="4">
    <nc r="AC160">
      <v>2886.36</v>
    </nc>
    <odxf>
      <numFmt numFmtId="0" formatCode="General"/>
    </odxf>
    <ndxf>
      <numFmt numFmtId="4" formatCode="#,##0.00"/>
    </ndxf>
  </rcc>
  <rcc rId="2334" sId="1">
    <nc r="AD160">
      <v>0</v>
    </nc>
  </rcc>
  <rcc rId="2335" sId="1" odxf="1" s="1" dxf="1">
    <nc r="Y160">
      <f>Z160+AA160</f>
    </nc>
    <o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numFmt numFmtId="4" formatCode="#,##0.00"/>
    </ndxf>
  </rcc>
  <rcc rId="2336" sId="1">
    <nc r="AH160" t="inlineStr">
      <is>
        <t xml:space="preserve"> în implementare</t>
      </is>
    </nc>
  </rcc>
  <rcv guid="{EEA37434-2D22-478B-B49F-C3E8CD4AC2E1}" action="delete"/>
  <rdn rId="0" localSheetId="1" customView="1" name="Z_EEA37434_2D22_478B_B49F_C3E8CD4AC2E1_.wvu.PrintArea" hidden="1" oldHidden="1">
    <formula>Sheet1!$A$1:$AL$432</formula>
    <oldFormula>Sheet1!$A$1:$AL$432</oldFormula>
  </rdn>
  <rdn rId="0" localSheetId="1" customView="1" name="Z_EEA37434_2D22_478B_B49F_C3E8CD4AC2E1_.wvu.FilterData" hidden="1" oldHidden="1">
    <formula>Sheet1!$A$6:$DG$404</formula>
    <oldFormula>Sheet1!$A$6:$DG$404</oldFormula>
  </rdn>
  <rcv guid="{EEA37434-2D22-478B-B49F-C3E8CD4AC2E1}" action="add"/>
</revisions>
</file>

<file path=xl/revisions/revisionLog2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39" sId="1" numFmtId="4">
    <oc r="AJ236">
      <f>8034791.26+80879.07</f>
    </oc>
    <nc r="AJ236">
      <v>8122384.6200000001</v>
    </nc>
  </rcc>
  <rcc rId="2340" sId="1" numFmtId="4">
    <oc r="AJ241">
      <f>18730833.58-288939.45</f>
    </oc>
    <nc r="AJ241">
      <v>18462029.57</v>
    </nc>
  </rcc>
  <rcc rId="2341" sId="1" numFmtId="4">
    <oc r="AJ243">
      <f>8159335.13+975506.15</f>
    </oc>
    <nc r="AJ243">
      <v>9134341.5700000003</v>
    </nc>
  </rcc>
  <rcc rId="2342" sId="1" numFmtId="4">
    <nc r="AJ357">
      <v>0</v>
    </nc>
  </rcc>
  <rcc rId="2343" sId="1" numFmtId="4">
    <nc r="AK357">
      <v>0</v>
    </nc>
  </rcc>
  <rcc rId="2344" sId="1" numFmtId="4">
    <nc r="AJ358">
      <v>0</v>
    </nc>
  </rcc>
  <rcc rId="2345" sId="1" numFmtId="4">
    <nc r="AK358">
      <v>0</v>
    </nc>
  </rcc>
  <rcc rId="2346" sId="1" numFmtId="4">
    <nc r="AJ359">
      <v>0</v>
    </nc>
  </rcc>
  <rcc rId="2347" sId="1" numFmtId="4">
    <nc r="AK359">
      <v>0</v>
    </nc>
  </rcc>
  <rcc rId="2348" sId="1" numFmtId="4">
    <nc r="AJ361">
      <v>0</v>
    </nc>
  </rcc>
  <rcc rId="2349" sId="1" numFmtId="4">
    <nc r="AK361">
      <v>0</v>
    </nc>
  </rcc>
  <rcc rId="2350" sId="1" numFmtId="4">
    <nc r="AJ362">
      <v>0</v>
    </nc>
  </rcc>
  <rcc rId="2351" sId="1" numFmtId="4">
    <nc r="AK362">
      <v>0</v>
    </nc>
  </rcc>
  <rcc rId="2352" sId="1" numFmtId="4">
    <nc r="AJ363">
      <v>0</v>
    </nc>
  </rcc>
  <rcc rId="2353" sId="1" numFmtId="4">
    <nc r="AK363">
      <v>0</v>
    </nc>
  </rcc>
  <rcc rId="2354" sId="1" numFmtId="4">
    <nc r="AJ364">
      <v>0</v>
    </nc>
  </rcc>
  <rcc rId="2355" sId="1" numFmtId="4">
    <nc r="AK364">
      <v>0</v>
    </nc>
  </rcc>
  <rcc rId="2356" sId="1" numFmtId="4">
    <nc r="AJ365">
      <v>0</v>
    </nc>
  </rcc>
  <rcc rId="2357" sId="1" numFmtId="4">
    <nc r="AK365">
      <v>0</v>
    </nc>
  </rcc>
  <rcc rId="2358" sId="1" numFmtId="4">
    <nc r="AJ366">
      <v>0</v>
    </nc>
  </rcc>
  <rcc rId="2359" sId="1" numFmtId="4">
    <nc r="AK366">
      <v>0</v>
    </nc>
  </rcc>
  <rcc rId="2360" sId="1" numFmtId="4">
    <nc r="AJ368">
      <v>0</v>
    </nc>
  </rcc>
  <rcc rId="2361" sId="1" numFmtId="4">
    <nc r="AK368">
      <v>0</v>
    </nc>
  </rcc>
  <rcc rId="2362" sId="1" numFmtId="4">
    <oc r="AJ83">
      <v>48064.1</v>
    </oc>
    <nc r="AJ83">
      <v>41688.25</v>
    </nc>
  </rcc>
  <rcc rId="2363" sId="1" numFmtId="4">
    <oc r="AK83">
      <v>0</v>
    </oc>
    <nc r="AK83">
      <v>6375.85</v>
    </nc>
  </rcc>
  <rcc rId="2364" sId="1" numFmtId="4">
    <oc r="AK22">
      <v>8796.1299999999992</v>
    </oc>
    <nc r="AK22">
      <v>12122.18</v>
    </nc>
  </rcc>
  <rcc rId="2365" sId="1" numFmtId="4">
    <oc r="AK296">
      <v>20599.27</v>
    </oc>
    <nc r="AK296">
      <v>20559.27</v>
    </nc>
  </rcc>
  <rcc rId="2366" sId="1" numFmtId="4">
    <oc r="AK293">
      <v>0</v>
    </oc>
    <nc r="AK293">
      <v>8400.6299999999992</v>
    </nc>
  </rcc>
  <rcc rId="2367" sId="1" numFmtId="4">
    <oc r="AJ253">
      <f>2700089.65+45607.36</f>
    </oc>
    <nc r="AJ253">
      <v>2745966.85</v>
    </nc>
  </rcc>
  <rfmt sheetId="1" sqref="AJ321" start="0" length="2147483647">
    <dxf>
      <font>
        <b val="0"/>
      </font>
    </dxf>
  </rfmt>
  <rcc rId="2368" sId="1" numFmtId="4">
    <oc r="AJ355">
      <v>0</v>
    </oc>
    <nc r="AJ355">
      <v>57916.69</v>
    </nc>
  </rcc>
  <rcc rId="2369" sId="1" numFmtId="4">
    <oc r="AJ352">
      <v>0</v>
    </oc>
    <nc r="AJ352">
      <v>99700</v>
    </nc>
  </rcc>
  <rcc rId="2370" sId="1" numFmtId="4">
    <oc r="AJ340">
      <v>0</v>
    </oc>
    <nc r="AJ340">
      <v>413506.52</v>
    </nc>
  </rcc>
  <rcc rId="2371" sId="1" numFmtId="4">
    <oc r="AJ348">
      <v>0</v>
    </oc>
    <nc r="AJ348">
      <v>388971</v>
    </nc>
  </rcc>
  <rfmt sheetId="1" sqref="AJ12" start="0" length="2147483647">
    <dxf>
      <font>
        <b val="0"/>
      </font>
    </dxf>
  </rfmt>
  <rcc rId="2372" sId="1" odxf="1" s="1" dxf="1" numFmtId="4">
    <oc r="AJ12">
      <v>0</v>
    </oc>
    <nc r="AJ12">
      <v>28690.85</v>
    </nc>
    <ndxf>
      <font>
        <sz val="12"/>
        <color auto="1"/>
        <name val="Calibri"/>
        <family val="2"/>
        <charset val="238"/>
        <scheme val="minor"/>
      </font>
      <numFmt numFmtId="166" formatCode="#,##0.00_ ;\-#,##0.00\ "/>
      <border outline="0">
        <top style="thin">
          <color indexed="64"/>
        </top>
      </border>
    </ndxf>
  </rcc>
  <rfmt sheetId="1" s="1" sqref="AK12" start="0" length="0">
    <dxf>
      <font>
        <b val="0"/>
        <sz val="12"/>
        <color auto="1"/>
        <name val="Calibri"/>
        <family val="2"/>
        <charset val="238"/>
        <scheme val="minor"/>
      </font>
      <numFmt numFmtId="166" formatCode="#,##0.00_ ;\-#,##0.00\ "/>
    </dxf>
  </rfmt>
  <rcc rId="2373" sId="1" numFmtId="4">
    <oc r="AJ123">
      <v>0</v>
    </oc>
    <nc r="AJ123">
      <v>41000</v>
    </nc>
  </rcc>
</revisions>
</file>

<file path=xl/revisions/revisionLog2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74" sId="1">
    <oc r="AJ416">
      <f>SUMIFS(AJ$8:AJ$410,$F$8:$F$410,$F416)</f>
    </oc>
    <nc r="AJ416">
      <f>SUMIFS(AJ$8:AJ$410,$F$8:$F$410,$F416)</f>
    </nc>
  </rcc>
  <rfmt sheetId="1" s="1" sqref="AJ141" start="0" length="0">
    <dxf>
      <font>
        <b val="0"/>
        <sz val="12"/>
        <color auto="1"/>
        <name val="Calibri"/>
        <family val="2"/>
        <charset val="238"/>
        <scheme val="minor"/>
      </font>
      <numFmt numFmtId="166" formatCode="#,##0.00_ ;\-#,##0.00\ "/>
      <border outline="0">
        <top style="thin">
          <color indexed="64"/>
        </top>
      </border>
    </dxf>
  </rfmt>
  <rfmt sheetId="1" s="1" sqref="AK141" start="0" length="0">
    <dxf>
      <font>
        <b val="0"/>
        <sz val="12"/>
        <color auto="1"/>
        <name val="Calibri"/>
        <family val="2"/>
        <charset val="238"/>
        <scheme val="minor"/>
      </font>
      <numFmt numFmtId="166" formatCode="#,##0.00_ ;\-#,##0.00\ "/>
    </dxf>
  </rfmt>
  <rcc rId="2375" sId="1" odxf="1" s="1" dxf="1">
    <oc r="AJ142">
      <f>SUM(AJ139:AJ141)</f>
    </oc>
    <nc r="AJ142">
      <f>SUM(AJ139:AJ141)</f>
    </nc>
    <odxf>
      <font>
        <b/>
        <i val="0"/>
        <strike val="0"/>
        <condense val="0"/>
        <extend val="0"/>
        <outline val="0"/>
        <shadow val="0"/>
        <u val="none"/>
        <vertAlign val="baseline"/>
        <sz val="12"/>
        <color auto="1"/>
        <name val="Calibri"/>
        <family val="2"/>
        <charset val="238"/>
        <scheme val="minor"/>
      </font>
      <numFmt numFmtId="4" formatCode="#,##0.00"/>
      <fill>
        <patternFill patternType="solid">
          <fgColor indexed="64"/>
          <bgColor theme="9" tint="0.5999938962981048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val="0"/>
        <sz val="12"/>
        <color auto="1"/>
        <name val="Calibri"/>
        <family val="2"/>
        <charset val="238"/>
        <scheme val="minor"/>
      </font>
      <numFmt numFmtId="166" formatCode="#,##0.00_ ;\-#,##0.00\ "/>
      <fill>
        <patternFill patternType="none">
          <bgColor indexed="65"/>
        </patternFill>
      </fill>
    </ndxf>
  </rcc>
  <rcc rId="2376" sId="1" odxf="1" s="1" dxf="1">
    <oc r="AK142">
      <f>SUM(AK139:AK141)</f>
    </oc>
    <nc r="AK142">
      <f>SUM(AK139:AK141)</f>
    </nc>
    <odxf>
      <font>
        <b/>
        <i val="0"/>
        <strike val="0"/>
        <condense val="0"/>
        <extend val="0"/>
        <outline val="0"/>
        <shadow val="0"/>
        <u val="none"/>
        <vertAlign val="baseline"/>
        <sz val="12"/>
        <color auto="1"/>
        <name val="Calibri"/>
        <family val="2"/>
        <charset val="238"/>
        <scheme val="minor"/>
      </font>
      <numFmt numFmtId="4" formatCode="#,##0.00"/>
      <fill>
        <patternFill patternType="solid">
          <fgColor indexed="64"/>
          <bgColor theme="9" tint="0.5999938962981048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val="0"/>
        <sz val="12"/>
        <color auto="1"/>
        <name val="Calibri"/>
        <family val="2"/>
        <charset val="238"/>
        <scheme val="minor"/>
      </font>
      <numFmt numFmtId="166" formatCode="#,##0.00_ ;\-#,##0.00\ "/>
      <fill>
        <patternFill patternType="none">
          <bgColor indexed="65"/>
        </patternFill>
      </fill>
    </ndxf>
  </rcc>
  <rfmt sheetId="1" s="1" sqref="AJ143" start="0" length="0">
    <dxf>
      <font>
        <b val="0"/>
        <sz val="12"/>
        <color auto="1"/>
        <name val="Calibri"/>
        <family val="2"/>
        <charset val="238"/>
        <scheme val="minor"/>
      </font>
      <numFmt numFmtId="166" formatCode="#,##0.00_ ;\-#,##0.00\ "/>
      <border outline="0">
        <top style="thin">
          <color indexed="64"/>
        </top>
      </border>
    </dxf>
  </rfmt>
  <rfmt sheetId="1" s="1" sqref="AK143" start="0" length="0">
    <dxf>
      <font>
        <b val="0"/>
        <sz val="12"/>
        <color auto="1"/>
        <name val="Calibri"/>
        <family val="2"/>
        <charset val="238"/>
        <scheme val="minor"/>
      </font>
      <numFmt numFmtId="166" formatCode="#,##0.00_ ;\-#,##0.00\ "/>
    </dxf>
  </rfmt>
  <rfmt sheetId="1" s="1" sqref="AJ144" start="0" length="0">
    <dxf>
      <font>
        <b val="0"/>
        <sz val="12"/>
        <color auto="1"/>
        <name val="Calibri"/>
        <family val="2"/>
        <charset val="238"/>
        <scheme val="minor"/>
      </font>
      <numFmt numFmtId="166" formatCode="#,##0.00_ ;\-#,##0.00\ "/>
      <border outline="0">
        <top style="thin">
          <color indexed="64"/>
        </top>
      </border>
    </dxf>
  </rfmt>
  <rfmt sheetId="1" s="1" sqref="AK144" start="0" length="0">
    <dxf>
      <font>
        <b val="0"/>
        <sz val="12"/>
        <color auto="1"/>
        <name val="Calibri"/>
        <family val="2"/>
        <charset val="238"/>
        <scheme val="minor"/>
      </font>
      <numFmt numFmtId="166" formatCode="#,##0.00_ ;\-#,##0.00\ "/>
    </dxf>
  </rfmt>
  <rfmt sheetId="1" s="1" sqref="AJ145" start="0" length="0">
    <dxf>
      <font>
        <b val="0"/>
        <sz val="12"/>
        <color auto="1"/>
        <name val="Calibri"/>
        <family val="2"/>
        <charset val="238"/>
        <scheme val="minor"/>
      </font>
      <numFmt numFmtId="166" formatCode="#,##0.00_ ;\-#,##0.00\ "/>
      <border outline="0">
        <top style="thin">
          <color indexed="64"/>
        </top>
      </border>
    </dxf>
  </rfmt>
  <rfmt sheetId="1" s="1" sqref="AK145" start="0" length="0">
    <dxf>
      <font>
        <b val="0"/>
        <sz val="12"/>
        <color auto="1"/>
        <name val="Calibri"/>
        <family val="2"/>
        <charset val="238"/>
        <scheme val="minor"/>
      </font>
      <numFmt numFmtId="166" formatCode="#,##0.00_ ;\-#,##0.00\ "/>
    </dxf>
  </rfmt>
  <rfmt sheetId="1" s="1" sqref="AJ146" start="0" length="0">
    <dxf>
      <font>
        <b val="0"/>
        <sz val="12"/>
        <color auto="1"/>
        <name val="Calibri"/>
        <family val="2"/>
        <charset val="238"/>
        <scheme val="minor"/>
      </font>
      <numFmt numFmtId="166" formatCode="#,##0.00_ ;\-#,##0.00\ "/>
      <border outline="0">
        <top style="thin">
          <color indexed="64"/>
        </top>
      </border>
    </dxf>
  </rfmt>
  <rfmt sheetId="1" s="1" sqref="AK146" start="0" length="0">
    <dxf>
      <font>
        <b val="0"/>
        <sz val="12"/>
        <color auto="1"/>
        <name val="Calibri"/>
        <family val="2"/>
        <charset val="238"/>
        <scheme val="minor"/>
      </font>
      <numFmt numFmtId="166" formatCode="#,##0.00_ ;\-#,##0.00\ "/>
    </dxf>
  </rfmt>
  <rcc rId="2377" sId="1" odxf="1" s="1" dxf="1">
    <oc r="AJ147">
      <f>SUM(AJ144:AJ146)</f>
    </oc>
    <nc r="AJ147">
      <f>SUM(AJ144:AJ146)</f>
    </nc>
    <odxf>
      <font>
        <b/>
        <i val="0"/>
        <strike val="0"/>
        <condense val="0"/>
        <extend val="0"/>
        <outline val="0"/>
        <shadow val="0"/>
        <u val="none"/>
        <vertAlign val="baseline"/>
        <sz val="12"/>
        <color auto="1"/>
        <name val="Calibri"/>
        <family val="2"/>
        <charset val="238"/>
        <scheme val="minor"/>
      </font>
      <numFmt numFmtId="4" formatCode="#,##0.00"/>
      <fill>
        <patternFill patternType="solid">
          <fgColor indexed="64"/>
          <bgColor theme="9" tint="0.5999938962981048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val="0"/>
        <sz val="12"/>
        <color auto="1"/>
        <name val="Calibri"/>
        <family val="2"/>
        <charset val="238"/>
        <scheme val="minor"/>
      </font>
      <numFmt numFmtId="166" formatCode="#,##0.00_ ;\-#,##0.00\ "/>
      <fill>
        <patternFill patternType="none">
          <bgColor indexed="65"/>
        </patternFill>
      </fill>
    </ndxf>
  </rcc>
  <rcc rId="2378" sId="1" odxf="1" s="1" dxf="1">
    <oc r="AK147">
      <f>SUM(AK144:AK146)</f>
    </oc>
    <nc r="AK147">
      <f>SUM(AK144:AK146)</f>
    </nc>
    <odxf>
      <font>
        <b/>
        <i val="0"/>
        <strike val="0"/>
        <condense val="0"/>
        <extend val="0"/>
        <outline val="0"/>
        <shadow val="0"/>
        <u val="none"/>
        <vertAlign val="baseline"/>
        <sz val="12"/>
        <color auto="1"/>
        <name val="Calibri"/>
        <family val="2"/>
        <charset val="238"/>
        <scheme val="minor"/>
      </font>
      <numFmt numFmtId="4" formatCode="#,##0.00"/>
      <fill>
        <patternFill patternType="solid">
          <fgColor indexed="64"/>
          <bgColor theme="9" tint="0.5999938962981048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val="0"/>
        <sz val="12"/>
        <color auto="1"/>
        <name val="Calibri"/>
        <family val="2"/>
        <charset val="238"/>
        <scheme val="minor"/>
      </font>
      <numFmt numFmtId="166" formatCode="#,##0.00_ ;\-#,##0.00\ "/>
      <fill>
        <patternFill patternType="none">
          <bgColor indexed="65"/>
        </patternFill>
      </fill>
    </ndxf>
  </rcc>
  <rfmt sheetId="1" s="1" sqref="AJ148" start="0" length="0">
    <dxf>
      <font>
        <b val="0"/>
        <sz val="12"/>
        <color auto="1"/>
        <name val="Calibri"/>
        <family val="2"/>
        <charset val="238"/>
        <scheme val="minor"/>
      </font>
      <numFmt numFmtId="166" formatCode="#,##0.00_ ;\-#,##0.00\ "/>
      <border outline="0">
        <top style="thin">
          <color indexed="64"/>
        </top>
      </border>
    </dxf>
  </rfmt>
  <rfmt sheetId="1" s="1" sqref="AK148" start="0" length="0">
    <dxf>
      <font>
        <b val="0"/>
        <sz val="12"/>
        <color auto="1"/>
        <name val="Calibri"/>
        <family val="2"/>
        <charset val="238"/>
        <scheme val="minor"/>
      </font>
      <numFmt numFmtId="166" formatCode="#,##0.00_ ;\-#,##0.00\ "/>
    </dxf>
  </rfmt>
  <rfmt sheetId="1" s="1" sqref="AJ149" start="0" length="0">
    <dxf>
      <font>
        <b val="0"/>
        <sz val="12"/>
        <color auto="1"/>
        <name val="Calibri"/>
        <family val="2"/>
        <charset val="238"/>
        <scheme val="minor"/>
      </font>
      <numFmt numFmtId="166" formatCode="#,##0.00_ ;\-#,##0.00\ "/>
      <border outline="0">
        <top style="thin">
          <color indexed="64"/>
        </top>
      </border>
    </dxf>
  </rfmt>
  <rfmt sheetId="1" s="1" sqref="AK149" start="0" length="0">
    <dxf>
      <font>
        <b val="0"/>
        <sz val="12"/>
        <color auto="1"/>
        <name val="Calibri"/>
        <family val="2"/>
        <charset val="238"/>
        <scheme val="minor"/>
      </font>
      <numFmt numFmtId="166" formatCode="#,##0.00_ ;\-#,##0.00\ "/>
    </dxf>
  </rfmt>
  <rfmt sheetId="1" s="1" sqref="AJ150" start="0" length="0">
    <dxf>
      <font>
        <b val="0"/>
        <sz val="12"/>
        <color auto="1"/>
        <name val="Calibri"/>
        <family val="2"/>
        <charset val="238"/>
        <scheme val="minor"/>
      </font>
      <numFmt numFmtId="166" formatCode="#,##0.00_ ;\-#,##0.00\ "/>
      <border outline="0">
        <top style="thin">
          <color indexed="64"/>
        </top>
      </border>
    </dxf>
  </rfmt>
  <rfmt sheetId="1" s="1" sqref="AK150" start="0" length="0">
    <dxf>
      <font>
        <b val="0"/>
        <sz val="12"/>
        <color auto="1"/>
        <name val="Calibri"/>
        <family val="2"/>
        <charset val="238"/>
        <scheme val="minor"/>
      </font>
      <numFmt numFmtId="166" formatCode="#,##0.00_ ;\-#,##0.00\ "/>
    </dxf>
  </rfmt>
  <rfmt sheetId="1" s="1" sqref="AJ151" start="0" length="0">
    <dxf>
      <font>
        <b val="0"/>
        <sz val="12"/>
        <color auto="1"/>
        <name val="Calibri"/>
        <family val="2"/>
        <charset val="238"/>
        <scheme val="minor"/>
      </font>
      <numFmt numFmtId="166" formatCode="#,##0.00_ ;\-#,##0.00\ "/>
      <border outline="0">
        <top style="thin">
          <color indexed="64"/>
        </top>
      </border>
    </dxf>
  </rfmt>
  <rfmt sheetId="1" s="1" sqref="AK151" start="0" length="0">
    <dxf>
      <font>
        <b val="0"/>
        <sz val="12"/>
        <color auto="1"/>
        <name val="Calibri"/>
        <family val="2"/>
        <charset val="238"/>
        <scheme val="minor"/>
      </font>
      <numFmt numFmtId="166" formatCode="#,##0.00_ ;\-#,##0.00\ "/>
    </dxf>
  </rfmt>
  <rcc rId="2379" sId="1" odxf="1" s="1" dxf="1">
    <oc r="AJ152">
      <f>SUM(AJ149:AJ151)</f>
    </oc>
    <nc r="AJ152">
      <f>SUM(AJ149:AJ151)</f>
    </nc>
    <odxf>
      <font>
        <b/>
        <i val="0"/>
        <strike val="0"/>
        <condense val="0"/>
        <extend val="0"/>
        <outline val="0"/>
        <shadow val="0"/>
        <u val="none"/>
        <vertAlign val="baseline"/>
        <sz val="12"/>
        <color auto="1"/>
        <name val="Calibri"/>
        <family val="2"/>
        <charset val="238"/>
        <scheme val="minor"/>
      </font>
      <numFmt numFmtId="4" formatCode="#,##0.00"/>
      <fill>
        <patternFill patternType="solid">
          <fgColor indexed="64"/>
          <bgColor theme="9" tint="0.5999938962981048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val="0"/>
        <sz val="12"/>
        <color auto="1"/>
        <name val="Calibri"/>
        <family val="2"/>
        <charset val="238"/>
        <scheme val="minor"/>
      </font>
      <numFmt numFmtId="166" formatCode="#,##0.00_ ;\-#,##0.00\ "/>
      <fill>
        <patternFill patternType="none">
          <bgColor indexed="65"/>
        </patternFill>
      </fill>
    </ndxf>
  </rcc>
  <rcc rId="2380" sId="1" odxf="1" s="1" dxf="1">
    <oc r="AK152">
      <f>SUM(AK149:AK151)</f>
    </oc>
    <nc r="AK152">
      <f>SUM(AK149:AK151)</f>
    </nc>
    <odxf>
      <font>
        <b/>
        <i val="0"/>
        <strike val="0"/>
        <condense val="0"/>
        <extend val="0"/>
        <outline val="0"/>
        <shadow val="0"/>
        <u val="none"/>
        <vertAlign val="baseline"/>
        <sz val="12"/>
        <color auto="1"/>
        <name val="Calibri"/>
        <family val="2"/>
        <charset val="238"/>
        <scheme val="minor"/>
      </font>
      <numFmt numFmtId="4" formatCode="#,##0.00"/>
      <fill>
        <patternFill patternType="solid">
          <fgColor indexed="64"/>
          <bgColor theme="9" tint="0.5999938962981048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val="0"/>
        <sz val="12"/>
        <color auto="1"/>
        <name val="Calibri"/>
        <family val="2"/>
        <charset val="238"/>
        <scheme val="minor"/>
      </font>
      <numFmt numFmtId="166" formatCode="#,##0.00_ ;\-#,##0.00\ "/>
      <fill>
        <patternFill patternType="none">
          <bgColor indexed="65"/>
        </patternFill>
      </fill>
    </ndxf>
  </rcc>
  <rfmt sheetId="1" s="1" sqref="AJ153" start="0" length="0">
    <dxf>
      <font>
        <b val="0"/>
        <sz val="12"/>
        <color auto="1"/>
        <name val="Calibri"/>
        <family val="2"/>
        <charset val="238"/>
        <scheme val="minor"/>
      </font>
      <numFmt numFmtId="166" formatCode="#,##0.00_ ;\-#,##0.00\ "/>
      <border outline="0">
        <top style="thin">
          <color indexed="64"/>
        </top>
      </border>
    </dxf>
  </rfmt>
  <rfmt sheetId="1" s="1" sqref="AK153" start="0" length="0">
    <dxf>
      <font>
        <b val="0"/>
        <sz val="12"/>
        <color auto="1"/>
        <name val="Calibri"/>
        <family val="2"/>
        <charset val="238"/>
        <scheme val="minor"/>
      </font>
      <numFmt numFmtId="166" formatCode="#,##0.00_ ;\-#,##0.00\ "/>
    </dxf>
  </rfmt>
  <rfmt sheetId="1" s="1" sqref="AJ154" start="0" length="0">
    <dxf>
      <numFmt numFmtId="166" formatCode="#,##0.00_ ;\-#,##0.00\ "/>
    </dxf>
  </rfmt>
  <rfmt sheetId="1" s="1" sqref="AK154" start="0" length="0">
    <dxf>
      <numFmt numFmtId="166" formatCode="#,##0.00_ ;\-#,##0.00\ "/>
    </dxf>
  </rfmt>
  <rfmt sheetId="1" s="1" sqref="AJ155" start="0" length="0">
    <dxf>
      <font>
        <b val="0"/>
        <sz val="12"/>
        <color auto="1"/>
        <name val="Calibri"/>
        <family val="2"/>
        <charset val="238"/>
        <scheme val="minor"/>
      </font>
      <numFmt numFmtId="166" formatCode="#,##0.00_ ;\-#,##0.00\ "/>
      <border outline="0">
        <top style="thin">
          <color indexed="64"/>
        </top>
      </border>
    </dxf>
  </rfmt>
  <rfmt sheetId="1" s="1" sqref="AK155" start="0" length="0">
    <dxf>
      <font>
        <b val="0"/>
        <sz val="12"/>
        <color auto="1"/>
        <name val="Calibri"/>
        <family val="2"/>
        <charset val="238"/>
        <scheme val="minor"/>
      </font>
      <numFmt numFmtId="166" formatCode="#,##0.00_ ;\-#,##0.00\ "/>
    </dxf>
  </rfmt>
  <rfmt sheetId="1" s="1" sqref="AJ156" start="0" length="0">
    <dxf>
      <font>
        <b val="0"/>
        <sz val="12"/>
        <color auto="1"/>
        <name val="Calibri"/>
        <family val="2"/>
        <charset val="238"/>
        <scheme val="minor"/>
      </font>
      <numFmt numFmtId="166" formatCode="#,##0.00_ ;\-#,##0.00\ "/>
      <border outline="0">
        <top style="thin">
          <color indexed="64"/>
        </top>
      </border>
    </dxf>
  </rfmt>
  <rfmt sheetId="1" s="1" sqref="AK156" start="0" length="0">
    <dxf>
      <font>
        <b val="0"/>
        <sz val="12"/>
        <color auto="1"/>
        <name val="Calibri"/>
        <family val="2"/>
        <charset val="238"/>
        <scheme val="minor"/>
      </font>
      <numFmt numFmtId="166" formatCode="#,##0.00_ ;\-#,##0.00\ "/>
    </dxf>
  </rfmt>
  <rcc rId="2381" sId="1" odxf="1" s="1" dxf="1">
    <oc r="AJ157">
      <f>SUM(AJ154:AJ156)</f>
    </oc>
    <nc r="AJ157">
      <f>SUM(AJ154:AJ156)</f>
    </nc>
    <odxf>
      <font>
        <b/>
        <i val="0"/>
        <strike val="0"/>
        <condense val="0"/>
        <extend val="0"/>
        <outline val="0"/>
        <shadow val="0"/>
        <u val="none"/>
        <vertAlign val="baseline"/>
        <sz val="12"/>
        <color auto="1"/>
        <name val="Calibri"/>
        <family val="2"/>
        <charset val="238"/>
        <scheme val="minor"/>
      </font>
      <numFmt numFmtId="4" formatCode="#,##0.00"/>
      <fill>
        <patternFill patternType="solid">
          <fgColor indexed="64"/>
          <bgColor theme="9" tint="0.5999938962981048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val="0"/>
        <sz val="12"/>
        <color auto="1"/>
        <name val="Calibri"/>
        <family val="2"/>
        <charset val="238"/>
        <scheme val="minor"/>
      </font>
      <numFmt numFmtId="166" formatCode="#,##0.00_ ;\-#,##0.00\ "/>
      <fill>
        <patternFill patternType="none">
          <bgColor indexed="65"/>
        </patternFill>
      </fill>
    </ndxf>
  </rcc>
  <rcc rId="2382" sId="1" odxf="1" s="1" dxf="1">
    <oc r="AK157">
      <f>SUM(AK154:AK156)</f>
    </oc>
    <nc r="AK157">
      <f>SUM(AK154:AK156)</f>
    </nc>
    <odxf>
      <font>
        <b/>
        <i val="0"/>
        <strike val="0"/>
        <condense val="0"/>
        <extend val="0"/>
        <outline val="0"/>
        <shadow val="0"/>
        <u val="none"/>
        <vertAlign val="baseline"/>
        <sz val="12"/>
        <color auto="1"/>
        <name val="Calibri"/>
        <family val="2"/>
        <charset val="238"/>
        <scheme val="minor"/>
      </font>
      <numFmt numFmtId="4" formatCode="#,##0.00"/>
      <fill>
        <patternFill patternType="solid">
          <fgColor indexed="64"/>
          <bgColor theme="9" tint="0.5999938962981048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val="0"/>
        <sz val="12"/>
        <color auto="1"/>
        <name val="Calibri"/>
        <family val="2"/>
        <charset val="238"/>
        <scheme val="minor"/>
      </font>
      <numFmt numFmtId="166" formatCode="#,##0.00_ ;\-#,##0.00\ "/>
      <fill>
        <patternFill patternType="none">
          <bgColor indexed="65"/>
        </patternFill>
      </fill>
    </ndxf>
  </rcc>
  <rfmt sheetId="1" s="1" sqref="AJ158" start="0" length="0">
    <dxf>
      <font>
        <b val="0"/>
        <sz val="12"/>
        <color auto="1"/>
        <name val="Calibri"/>
        <family val="2"/>
        <charset val="238"/>
        <scheme val="minor"/>
      </font>
      <numFmt numFmtId="166" formatCode="#,##0.00_ ;\-#,##0.00\ "/>
      <border outline="0">
        <top style="thin">
          <color indexed="64"/>
        </top>
      </border>
    </dxf>
  </rfmt>
  <rfmt sheetId="1" s="1" sqref="AK158" start="0" length="0">
    <dxf>
      <font>
        <b val="0"/>
        <sz val="12"/>
        <color auto="1"/>
        <name val="Calibri"/>
        <family val="2"/>
        <charset val="238"/>
        <scheme val="minor"/>
      </font>
      <numFmt numFmtId="166" formatCode="#,##0.00_ ;\-#,##0.00\ "/>
    </dxf>
  </rfmt>
  <rfmt sheetId="1" s="1" sqref="AJ159" start="0" length="0">
    <dxf>
      <numFmt numFmtId="166" formatCode="#,##0.00_ ;\-#,##0.00\ "/>
    </dxf>
  </rfmt>
  <rfmt sheetId="1" s="1" sqref="AK159" start="0" length="0">
    <dxf>
      <numFmt numFmtId="166" formatCode="#,##0.00_ ;\-#,##0.00\ "/>
    </dxf>
  </rfmt>
  <rcc rId="2383" sId="1" odxf="1" s="1" dxf="1" numFmtId="4">
    <nc r="AJ160">
      <v>0</v>
    </nc>
    <ndxf>
      <numFmt numFmtId="166" formatCode="#,##0.00_ ;\-#,##0.00\ "/>
      <border outline="0">
        <top style="thin">
          <color indexed="64"/>
        </top>
      </border>
    </ndxf>
  </rcc>
  <rcc rId="2384" sId="1" odxf="1" s="1" dxf="1" numFmtId="4">
    <nc r="AK160">
      <v>0</v>
    </nc>
    <ndxf>
      <numFmt numFmtId="166" formatCode="#,##0.00_ ;\-#,##0.00\ "/>
    </ndxf>
  </rcc>
  <rcc rId="2385" sId="1" odxf="1" dxf="1" numFmtId="4">
    <nc r="AJ135">
      <v>0</v>
    </nc>
    <odxf>
      <font>
        <b/>
        <sz val="12"/>
        <color auto="1"/>
      </font>
      <numFmt numFmtId="3" formatCode="#,##0"/>
    </odxf>
    <ndxf>
      <font>
        <b val="0"/>
        <sz val="12"/>
        <color auto="1"/>
      </font>
      <numFmt numFmtId="4" formatCode="#,##0.00"/>
    </ndxf>
  </rcc>
  <rcc rId="2386" sId="1" odxf="1" dxf="1" numFmtId="4">
    <nc r="AK135">
      <v>0</v>
    </nc>
    <odxf>
      <font>
        <b/>
        <sz val="12"/>
        <color auto="1"/>
      </font>
      <numFmt numFmtId="3" formatCode="#,##0"/>
      <border outline="0">
        <top style="thin">
          <color indexed="64"/>
        </top>
      </border>
    </odxf>
    <ndxf>
      <font>
        <b val="0"/>
        <sz val="12"/>
        <color auto="1"/>
      </font>
      <numFmt numFmtId="4" formatCode="#,##0.00"/>
      <border outline="0">
        <top/>
      </border>
    </ndxf>
  </rcc>
  <rcc rId="2387" sId="1" odxf="1" dxf="1" numFmtId="4">
    <oc r="AJ117" t="inlineStr">
      <is>
        <t xml:space="preserve">n.a. </t>
      </is>
    </oc>
    <nc r="AJ117">
      <v>0</v>
    </nc>
    <odxf>
      <font>
        <b/>
        <sz val="12"/>
        <color auto="1"/>
      </font>
      <numFmt numFmtId="3" formatCode="#,##0"/>
    </odxf>
    <ndxf>
      <font>
        <b val="0"/>
        <sz val="12"/>
        <color auto="1"/>
      </font>
      <numFmt numFmtId="4" formatCode="#,##0.00"/>
    </ndxf>
  </rcc>
  <rcc rId="2388" sId="1" odxf="1" dxf="1" numFmtId="4">
    <nc r="AK117">
      <v>0</v>
    </nc>
    <odxf>
      <font>
        <b/>
        <sz val="12"/>
        <color auto="1"/>
      </font>
      <numFmt numFmtId="3" formatCode="#,##0"/>
      <border outline="0">
        <top style="thin">
          <color indexed="64"/>
        </top>
      </border>
    </odxf>
    <ndxf>
      <font>
        <b val="0"/>
        <sz val="12"/>
        <color auto="1"/>
      </font>
      <numFmt numFmtId="4" formatCode="#,##0.00"/>
      <border outline="0">
        <top/>
      </border>
    </ndxf>
  </rcc>
  <rcc rId="2389" sId="1" odxf="1" dxf="1" numFmtId="4">
    <nc r="AJ92">
      <v>0</v>
    </nc>
    <odxf>
      <numFmt numFmtId="3" formatCode="#,##0"/>
    </odxf>
    <ndxf>
      <numFmt numFmtId="4" formatCode="#,##0.00"/>
    </ndxf>
  </rcc>
  <rcc rId="2390" sId="1" odxf="1" dxf="1" numFmtId="4">
    <nc r="AK92">
      <v>0</v>
    </nc>
    <odxf>
      <numFmt numFmtId="3" formatCode="#,##0"/>
      <border outline="0">
        <top style="thin">
          <color indexed="64"/>
        </top>
      </border>
    </odxf>
    <ndxf>
      <numFmt numFmtId="4" formatCode="#,##0.00"/>
      <border outline="0">
        <top/>
      </border>
    </ndxf>
  </rcc>
  <rcc rId="2391" sId="1" odxf="1" dxf="1" numFmtId="4">
    <nc r="AJ72">
      <v>0</v>
    </nc>
    <odxf>
      <font>
        <b/>
        <sz val="12"/>
        <color auto="1"/>
      </font>
      <numFmt numFmtId="3" formatCode="#,##0"/>
    </odxf>
    <ndxf>
      <font>
        <b val="0"/>
        <sz val="12"/>
        <color auto="1"/>
      </font>
      <numFmt numFmtId="4" formatCode="#,##0.00"/>
    </ndxf>
  </rcc>
  <rcc rId="2392" sId="1" odxf="1" dxf="1" numFmtId="4">
    <nc r="AK72">
      <v>0</v>
    </nc>
    <odxf>
      <font>
        <b/>
        <sz val="12"/>
        <color auto="1"/>
      </font>
      <numFmt numFmtId="3" formatCode="#,##0"/>
      <border outline="0">
        <top style="thin">
          <color indexed="64"/>
        </top>
      </border>
    </odxf>
    <ndxf>
      <font>
        <b val="0"/>
        <sz val="12"/>
        <color auto="1"/>
      </font>
      <numFmt numFmtId="4" formatCode="#,##0.00"/>
      <border outline="0">
        <top/>
      </border>
    </ndxf>
  </rcc>
  <rfmt sheetId="1" sqref="AJ68" start="0" length="0">
    <dxf>
      <font>
        <b val="0"/>
        <sz val="12"/>
        <color auto="1"/>
      </font>
    </dxf>
  </rfmt>
  <rfmt sheetId="1" sqref="AK68" start="0" length="0">
    <dxf>
      <font>
        <b val="0"/>
        <sz val="12"/>
        <color auto="1"/>
      </font>
      <border outline="0">
        <top/>
      </border>
    </dxf>
  </rfmt>
  <rfmt sheetId="1" sqref="AJ9:AJ10 AJ17 AJ22:AJ23 AJ34 AJ39 AJ49 AJ54:AJ55 AJ78 AJ83:AJ85 AJ91 AJ101 AJ106 AJ111 AJ116 AJ121:AJ122 AJ127:AJ128 AJ134 AJ139:AJ140 AJ154 AJ159 AJ164 AJ169 AJ174 AJ202 AJ222:AJ224 AJ284:AJ286 AJ343" start="0" length="2147483647">
    <dxf>
      <font>
        <b/>
      </font>
    </dxf>
  </rfmt>
  <rfmt sheetId="1" sqref="AJ9:AJ10 AJ17 AJ22:AJ23 AJ34 AJ39 AJ49 AJ54:AJ55 AJ78 AJ83:AJ85 AJ91 AJ101 AJ106 AJ111 AJ116 AJ121:AJ122 AJ127:AJ128 AJ134 AJ139:AJ140 AJ154 AJ159 AJ164 AJ169 AJ174 AJ202 AJ222:AJ224 AJ284:AJ286 AJ343" start="0" length="2147483647">
    <dxf>
      <font>
        <b val="0"/>
      </font>
    </dxf>
  </rfmt>
  <rfmt sheetId="1" sqref="AJ11 AJ18 AJ25 AJ35 AJ43 AJ50 AJ56 AJ107 AJ123 AJ165 AJ175 AJ193 AJ207:AJ208 AJ212 AJ217 AJ369" start="0" length="2147483647">
    <dxf>
      <font>
        <b/>
      </font>
    </dxf>
  </rfmt>
  <rfmt sheetId="1" sqref="AJ11 AJ18 AJ25 AJ35 AJ43 AJ50 AJ56 AJ107 AJ123 AJ165 AJ175 AJ193 AJ207:AJ208 AJ212 AJ217 AJ369" start="0" length="2147483647">
    <dxf>
      <font>
        <b val="0"/>
      </font>
    </dxf>
  </rfmt>
  <rfmt sheetId="1" sqref="AK217" start="0" length="0">
    <dxf>
      <font>
        <b val="0"/>
        <sz val="12"/>
        <color auto="1"/>
      </font>
    </dxf>
  </rfmt>
  <rfmt sheetId="1" sqref="AK212" start="0" length="0">
    <dxf>
      <font>
        <b val="0"/>
        <sz val="12"/>
        <color auto="1"/>
      </font>
    </dxf>
  </rfmt>
  <rfmt sheetId="1" sqref="AK208" start="0" length="0">
    <dxf>
      <font>
        <b val="0"/>
        <sz val="12"/>
        <color auto="1"/>
      </font>
    </dxf>
  </rfmt>
  <rfmt sheetId="1" sqref="AK175" start="0" length="0">
    <dxf>
      <font>
        <b val="0"/>
        <sz val="12"/>
        <color auto="1"/>
      </font>
    </dxf>
  </rfmt>
  <rcc rId="2393" sId="1">
    <oc r="AJ418">
      <f>SUM(AJ411:AJ417)</f>
    </oc>
    <nc r="AJ418">
      <f>SUM(AJ411:AJ417)</f>
    </nc>
  </rcc>
  <rcc rId="2394" sId="1">
    <oc r="AJ430">
      <f>SUM(AJ419:AJ429)</f>
    </oc>
    <nc r="AJ430">
      <f>SUM(AJ419:AJ429)</f>
    </nc>
  </rcc>
</revisions>
</file>

<file path=xl/revisions/revisionLog2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26" sId="1" odxf="1" s="1" dxf="1" numFmtId="4">
    <nc r="AA117">
      <v>0</v>
    </nc>
    <odxf>
      <font>
        <b/>
        <i val="0"/>
        <strike val="0"/>
        <condense val="0"/>
        <extend val="0"/>
        <outline val="0"/>
        <shadow val="0"/>
        <u val="none"/>
        <vertAlign val="baseline"/>
        <sz val="12"/>
        <color auto="1"/>
        <name val="Calibri"/>
        <family val="2"/>
        <charset val="238"/>
        <scheme val="minor"/>
      </font>
      <numFmt numFmtId="4" formatCode="#,##0.00"/>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val="0"/>
        <sz val="12"/>
        <color auto="1"/>
        <name val="Calibri"/>
        <family val="2"/>
        <charset val="238"/>
        <scheme val="minor"/>
      </font>
      <numFmt numFmtId="166" formatCode="#,##0.00_ ;\-#,##0.00\ "/>
    </ndxf>
  </rcc>
  <rfmt sheetId="1" sqref="AC124:AD124" start="0" length="2147483647">
    <dxf>
      <font>
        <b val="0"/>
      </font>
    </dxf>
  </rfmt>
  <rfmt sheetId="1" sqref="AA124" start="0" length="2147483647">
    <dxf>
      <font>
        <b val="0"/>
      </font>
    </dxf>
  </rfmt>
  <rcc rId="2527" sId="1" odxf="1" dxf="1" numFmtId="4">
    <nc r="AC124">
      <v>0</v>
    </nc>
    <ndxf>
      <numFmt numFmtId="4" formatCode="#,##0.00"/>
    </ndxf>
  </rcc>
  <rcc rId="2528" sId="1" odxf="1" dxf="1" numFmtId="4">
    <nc r="AD124">
      <v>0</v>
    </nc>
    <ndxf>
      <numFmt numFmtId="4" formatCode="#,##0.00"/>
    </ndxf>
  </rcc>
  <rcc rId="2529" sId="1" odxf="1" dxf="1">
    <nc r="AI124" t="inlineStr">
      <is>
        <t>n.a</t>
      </is>
    </nc>
    <odxf>
      <font>
        <b/>
        <sz val="12"/>
        <color auto="1"/>
      </font>
      <numFmt numFmtId="3" formatCode="#,##0"/>
    </odxf>
    <ndxf>
      <font>
        <b val="0"/>
        <sz val="12"/>
        <color auto="1"/>
        <name val="Trebuchet MS"/>
        <scheme val="none"/>
      </font>
      <numFmt numFmtId="19" formatCode="dd/mm/yyyy"/>
    </ndxf>
  </rcc>
</revisions>
</file>

<file path=xl/revisions/revisionLog2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530" sId="1" ref="A108:XFD108" action="insertRow">
    <undo index="65535" exp="area" ref3D="1" dr="$H$1:$N$1048576" dn="Z_65B035E3_87FA_46C5_996E_864F2C8D0EBC_.wvu.Cols" sId="1"/>
  </rrc>
  <rrc rId="2531" sId="1" ref="A109:XFD109" action="insertRow">
    <undo index="65535" exp="area" ref3D="1" dr="$H$1:$N$1048576" dn="Z_65B035E3_87FA_46C5_996E_864F2C8D0EBC_.wvu.Cols" sId="1"/>
  </rrc>
  <rcc rId="2532" sId="1" odxf="1" dxf="1">
    <nc r="F108" t="inlineStr">
      <is>
        <t>CP1 less /2017</t>
      </is>
    </nc>
    <odxf>
      <font>
        <b val="0"/>
        <sz val="12"/>
        <color auto="1"/>
      </font>
      <alignment horizontal="center"/>
    </odxf>
    <ndxf>
      <font>
        <b/>
        <sz val="12"/>
        <color auto="1"/>
      </font>
      <alignment horizontal="left"/>
    </ndxf>
  </rcc>
  <rfmt sheetId="1" sqref="A108:XFD108" start="0" length="2147483647">
    <dxf>
      <font>
        <b val="0"/>
      </font>
    </dxf>
  </rfmt>
  <rcc rId="2533" sId="1">
    <nc r="E108" t="inlineStr">
      <is>
        <t>AP 2/11i  /2.1</t>
      </is>
    </nc>
  </rcc>
  <rcc rId="2534" sId="1">
    <nc r="D108" t="inlineStr">
      <is>
        <t>DSS</t>
      </is>
    </nc>
  </rcc>
  <rcc rId="2535" sId="1">
    <nc r="B108">
      <v>118780</v>
    </nc>
  </rcc>
  <rcc rId="2536" sId="1">
    <nc r="C108">
      <v>443</v>
    </nc>
  </rcc>
  <rcc rId="2537" sId="1">
    <nc r="G108" t="inlineStr">
      <is>
        <t>Etică și transparență în administrația publică</t>
      </is>
    </nc>
  </rcc>
  <rcc rId="2538" sId="1">
    <nc r="I108" t="inlineStr">
      <is>
        <t>Asociația Transparență pentru Integritate</t>
      </is>
    </nc>
  </rcc>
  <rcc rId="2539" sId="1">
    <nc r="J108" t="inlineStr">
      <is>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is>
    </nc>
  </rcc>
  <rcc rId="2540" sId="1" numFmtId="19">
    <nc r="K108">
      <v>43312</v>
    </nc>
  </rcc>
  <rcc rId="2541" sId="1" numFmtId="19">
    <nc r="L108">
      <v>43677</v>
    </nc>
  </rcc>
  <rcc rId="2542" sId="1" numFmtId="4">
    <nc r="M108">
      <v>85</v>
    </nc>
  </rcc>
  <rcc rId="2543" sId="1">
    <nc r="N108">
      <v>4</v>
    </nc>
  </rcc>
  <rcc rId="2544" sId="1">
    <nc r="O108" t="inlineStr">
      <is>
        <t>Dolj</t>
      </is>
    </nc>
  </rcc>
  <rcc rId="2545" sId="1">
    <nc r="H108" t="inlineStr">
      <is>
        <t>Municipiul Băilești</t>
      </is>
    </nc>
  </rcc>
  <rcc rId="2546" sId="1">
    <nc r="P108" t="inlineStr">
      <is>
        <t>Băilești</t>
      </is>
    </nc>
  </rcc>
  <rcc rId="2547" sId="1">
    <nc r="Q108" t="inlineStr">
      <is>
        <t>APL</t>
      </is>
    </nc>
  </rcc>
  <rcc rId="2548" sId="1">
    <nc r="R108" t="inlineStr">
      <is>
        <t>119 - Investiții în capacitatea instituțională și în eficiența administrațiilor și a serviciilor publice la nivel național, regional și local, în perspectiva realizării de reforme, a unei mai bune legiferări și a bunei guvernanțe</t>
      </is>
    </nc>
  </rcc>
  <rcc rId="2549" sId="1" odxf="1" dxf="1" numFmtId="4">
    <nc r="T108">
      <v>230233.66</v>
    </nc>
    <odxf>
      <numFmt numFmtId="0" formatCode="General"/>
    </odxf>
    <ndxf>
      <numFmt numFmtId="4" formatCode="#,##0.00"/>
    </ndxf>
  </rcc>
  <rcc rId="2550" sId="1">
    <nc r="U108">
      <v>0</v>
    </nc>
  </rcc>
  <rcc rId="2551" sId="1">
    <nc r="S108">
      <f>T108+U108</f>
    </nc>
  </rcc>
  <rcc rId="2552" sId="1" odxf="1" dxf="1" numFmtId="4">
    <nc r="W108">
      <v>37892.730000000003</v>
    </nc>
    <odxf>
      <numFmt numFmtId="0" formatCode="General"/>
    </odxf>
    <ndxf>
      <numFmt numFmtId="4" formatCode="#,##0.00"/>
    </ndxf>
  </rcc>
  <rcc rId="2553" sId="1">
    <nc r="X108">
      <v>0</v>
    </nc>
  </rcc>
  <rcc rId="2554" sId="1">
    <nc r="V108">
      <f>W108+X108</f>
    </nc>
  </rcc>
  <rcc rId="2555" sId="1" numFmtId="4">
    <nc r="Z108">
      <v>2736.73</v>
    </nc>
  </rcc>
  <rcc rId="2556" sId="1" numFmtId="4">
    <nc r="AA108">
      <v>0</v>
    </nc>
  </rcc>
  <rcc rId="2557" sId="1">
    <nc r="Y108">
      <f>Z108+AA108</f>
    </nc>
  </rcc>
  <rcc rId="2558" sId="1" odxf="1" dxf="1">
    <nc r="AB108">
      <f>AC108+AD108</f>
    </nc>
    <odxf>
      <font>
        <sz val="12"/>
        <color auto="1"/>
      </font>
    </odxf>
    <ndxf>
      <font>
        <sz val="12"/>
        <color auto="1"/>
      </font>
    </ndxf>
  </rcc>
  <rcc rId="2559" sId="1" odxf="1" dxf="1" numFmtId="4">
    <nc r="AC108">
      <v>2735.24</v>
    </nc>
    <odxf>
      <numFmt numFmtId="0" formatCode="General"/>
    </odxf>
    <ndxf>
      <numFmt numFmtId="4" formatCode="#,##0.00"/>
    </ndxf>
  </rcc>
  <rcc rId="2560" sId="1">
    <nc r="AD108">
      <v>0</v>
    </nc>
  </rcc>
  <rcc rId="2561" sId="1">
    <nc r="AE108">
      <f>S108+V108+Y108+AB108</f>
    </nc>
  </rcc>
  <rcc rId="2562" sId="1" numFmtId="4">
    <nc r="AF108">
      <v>0</v>
    </nc>
  </rcc>
  <rcc rId="2563" sId="1" odxf="1" dxf="1">
    <nc r="AG108">
      <f>AE108+AF108</f>
    </nc>
    <odxf>
      <font>
        <sz val="12"/>
        <color auto="1"/>
      </font>
    </odxf>
    <ndxf>
      <font>
        <sz val="12"/>
        <color auto="1"/>
      </font>
    </ndxf>
  </rcc>
  <rcc rId="2564" sId="1">
    <nc r="AH108" t="inlineStr">
      <is>
        <t xml:space="preserve"> în implementare</t>
      </is>
    </nc>
  </rcc>
  <rcc rId="2565" sId="1">
    <nc r="AI108" t="inlineStr">
      <is>
        <t>n.a</t>
      </is>
    </nc>
  </rcc>
  <rcc rId="2566" sId="1" numFmtId="4">
    <nc r="AJ108">
      <v>0</v>
    </nc>
  </rcc>
  <rcc rId="2567" sId="1" numFmtId="4">
    <nc r="AK108">
      <v>0</v>
    </nc>
  </rcc>
  <rcv guid="{EEA37434-2D22-478B-B49F-C3E8CD4AC2E1}" action="delete"/>
  <rdn rId="0" localSheetId="1" customView="1" name="Z_EEA37434_2D22_478B_B49F_C3E8CD4AC2E1_.wvu.PrintArea" hidden="1" oldHidden="1">
    <formula>Sheet1!$A$1:$AL$434</formula>
    <oldFormula>Sheet1!$A$1:$AL$434</oldFormula>
  </rdn>
  <rdn rId="0" localSheetId="1" customView="1" name="Z_EEA37434_2D22_478B_B49F_C3E8CD4AC2E1_.wvu.FilterData" hidden="1" oldHidden="1">
    <formula>Sheet1!$A$6:$DG$406</formula>
    <oldFormula>Sheet1!$A$6:$DG$406</oldFormula>
  </rdn>
  <rcv guid="{EEA37434-2D22-478B-B49F-C3E8CD4AC2E1}" action="add"/>
</revisions>
</file>

<file path=xl/revisions/revisionLog2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374" start="0" length="0">
    <dxf>
      <font>
        <sz val="11"/>
        <color theme="1"/>
        <name val="Calibri"/>
        <family val="2"/>
        <charset val="238"/>
        <scheme val="minor"/>
      </font>
      <fill>
        <patternFill patternType="none">
          <bgColor indexed="65"/>
        </patternFill>
      </fill>
      <alignment horizontal="general" vertical="bottom" wrapText="0"/>
      <border outline="0">
        <right/>
        <top/>
        <bottom/>
      </border>
    </dxf>
  </rfmt>
  <rfmt sheetId="1" xfDxf="1" sqref="B374" start="0" length="0">
    <dxf>
      <font>
        <b/>
        <name val="Trebuchet MS"/>
        <scheme val="none"/>
      </font>
    </dxf>
  </rfmt>
  <rcc rId="2570" sId="1" odxf="1" dxf="1">
    <nc r="B374">
      <v>112769</v>
    </nc>
    <ndxf>
      <font>
        <b val="0"/>
        <sz val="12"/>
        <color auto="1"/>
        <name val="Trebuchet MS"/>
        <scheme val="none"/>
      </font>
      <fill>
        <patternFill patternType="solid">
          <bgColor rgb="FFFFFF00"/>
        </patternFill>
      </fill>
      <alignment horizontal="center" vertical="center" wrapText="1"/>
      <border outline="0">
        <right style="thin">
          <color indexed="64"/>
        </right>
        <top style="thin">
          <color indexed="64"/>
        </top>
        <bottom style="thin">
          <color indexed="64"/>
        </bottom>
      </border>
    </ndxf>
  </rcc>
  <rcv guid="{36624B2D-80F9-4F79-AC4A-B3547C36F23F}" action="delete"/>
  <rdn rId="0" localSheetId="1" customView="1" name="Z_36624B2D_80F9_4F79_AC4A_B3547C36F23F_.wvu.PrintArea" hidden="1" oldHidden="1">
    <formula>Sheet1!$A$1:$AL$434</formula>
    <oldFormula>Sheet1!$A$1:$AL$434</oldFormula>
  </rdn>
  <rdn rId="0" localSheetId="1" customView="1" name="Z_36624B2D_80F9_4F79_AC4A_B3547C36F23F_.wvu.FilterData" hidden="1" oldHidden="1">
    <formula>Sheet1!$A$1:$DG$406</formula>
    <oldFormula>Sheet1!$A$1:$DG$406</oldFormula>
  </rdn>
  <rcv guid="{36624B2D-80F9-4F79-AC4A-B3547C36F23F}" action="add"/>
</revisions>
</file>

<file path=xl/revisions/revisionLog2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73" sId="1">
    <nc r="C374">
      <v>154</v>
    </nc>
  </rcc>
  <rcc rId="2574" sId="1">
    <nc r="D374" t="inlineStr">
      <is>
        <t>ET</t>
      </is>
    </nc>
  </rcc>
  <rcc rId="2575" sId="1">
    <nc r="E374" t="inlineStr">
      <is>
        <t>AP1/11i /1.1</t>
      </is>
    </nc>
  </rcc>
  <rcc rId="2576" sId="1">
    <nc r="F374" t="inlineStr">
      <is>
        <t>CP 2/2017 (MySMIS: POCA/111/1/1)</t>
      </is>
    </nc>
  </rcc>
</revisions>
</file>

<file path=xl/revisions/revisionLog2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374" start="0" length="0">
    <dxf>
      <font>
        <sz val="11"/>
        <color theme="1"/>
        <name val="Calibri"/>
        <family val="2"/>
        <charset val="238"/>
        <scheme val="minor"/>
      </font>
      <alignment vertical="bottom" wrapText="0"/>
      <border outline="0">
        <right/>
        <top/>
        <bottom/>
      </border>
    </dxf>
  </rfmt>
  <rfmt sheetId="1" xfDxf="1" sqref="G374" start="0" length="0">
    <dxf>
      <font>
        <b/>
        <name val="Trebuchet MS"/>
        <scheme val="none"/>
      </font>
    </dxf>
  </rfmt>
  <rcc rId="2577" sId="1" odxf="1" dxf="1">
    <nc r="G374" t="inlineStr">
      <is>
        <t>Politici publice alternative de mediu în România</t>
      </is>
    </nc>
    <ndxf>
      <font>
        <b val="0"/>
        <sz val="12"/>
        <color auto="1"/>
        <name val="Trebuchet MS"/>
        <charset val="1"/>
        <scheme val="none"/>
      </font>
      <alignment horizontal="left" vertical="center" wrapText="1"/>
      <border outline="0">
        <left style="thin">
          <color indexed="64"/>
        </left>
        <right style="thin">
          <color indexed="64"/>
        </right>
        <top style="thin">
          <color indexed="64"/>
        </top>
        <bottom style="thin">
          <color indexed="64"/>
        </bottom>
      </border>
    </ndxf>
  </rcc>
</revisions>
</file>

<file path=xl/revisions/revisionLog2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374" start="0" length="0">
    <dxf>
      <font>
        <sz val="11"/>
        <color theme="1"/>
        <name val="Calibri"/>
        <family val="2"/>
        <charset val="238"/>
        <scheme val="minor"/>
      </font>
      <alignment horizontal="general" vertical="bottom" wrapText="0"/>
      <border outline="0">
        <left/>
        <right/>
        <top/>
        <bottom/>
      </border>
    </dxf>
  </rfmt>
  <rfmt sheetId="1" xfDxf="1" sqref="H374" start="0" length="0">
    <dxf>
      <font>
        <b/>
        <name val="Trebuchet MS"/>
        <scheme val="none"/>
      </font>
    </dxf>
  </rfmt>
  <rcc rId="2578" sId="1" odxf="1" dxf="1">
    <nc r="H374" t="inlineStr">
      <is>
        <t>Asociația Simț Civic</t>
      </is>
    </nc>
    <ndxf>
      <font>
        <b val="0"/>
        <sz val="12"/>
        <color auto="1"/>
        <name val="Trebuchet MS"/>
        <charset val="1"/>
        <scheme val="none"/>
      </font>
      <alignment horizontal="left" vertical="center" wrapText="1"/>
      <border outline="0">
        <left style="thin">
          <color indexed="64"/>
        </left>
        <right style="thin">
          <color indexed="64"/>
        </right>
        <top style="thin">
          <color indexed="64"/>
        </top>
        <bottom style="thin">
          <color indexed="64"/>
        </bottom>
      </border>
    </ndxf>
  </rcc>
</revisions>
</file>

<file path=xl/revisions/revisionLog2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79" sId="1" xfDxf="1" dxf="1">
    <nc r="I374" t="inlineStr">
      <is>
        <t>ASOCIATIA ROMANA PENTRU MANAGEMENTUL DESEURILOR - A.R.M.D.</t>
      </is>
    </nc>
    <n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evisions>
</file>

<file path=xl/revisions/revisionLog2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80" sId="1">
    <nc r="J374" t="inlineStr">
      <is>
        <t>Obiectivul general al proiectului este corelat cu ,,OS 1.1 POCA : Dezvoltarea si introducerea de sisteme si standarde comune în
administraþia publica ce optimizeaza procesele decizionale orientate catre cetaþeni si mediul de afaceri în concordanþa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is>
    </nc>
  </rcc>
</revisions>
</file>

<file path=xl/revisions/revisionLog2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81" sId="1" odxf="1" dxf="1">
    <nc r="K374" t="inlineStr">
      <is>
        <t>31,07,2018</t>
      </is>
    </nc>
    <ndxf/>
  </rcc>
  <rcc rId="2582" sId="1" numFmtId="19">
    <nc r="L374">
      <v>43738</v>
    </nc>
  </rcc>
</revisions>
</file>

<file path=xl/revisions/revisionLog2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83" sId="1" numFmtId="4">
    <oc r="M374">
      <f>S374/AE374*100</f>
    </oc>
    <nc r="M374">
      <v>82.304208224999996</v>
    </nc>
  </rcc>
</revisions>
</file>

<file path=xl/revisions/revisionLog2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84" sId="1">
    <nc r="N374" t="inlineStr">
      <is>
        <t>Proiect cu acoperire națională</t>
      </is>
    </nc>
  </rcc>
  <rcc rId="2585" sId="1" odxf="1" dxf="1">
    <nc r="O374" t="inlineStr">
      <is>
        <t>Bucuresti</t>
      </is>
    </nc>
    <odxf>
      <fill>
        <patternFill patternType="none">
          <bgColor indexed="65"/>
        </patternFill>
      </fill>
    </odxf>
    <ndxf>
      <fill>
        <patternFill patternType="solid">
          <bgColor theme="0"/>
        </patternFill>
      </fill>
    </ndxf>
  </rcc>
  <rcc rId="2586" sId="1" odxf="1" dxf="1">
    <nc r="P374" t="inlineStr">
      <is>
        <t>Bucuresti</t>
      </is>
    </nc>
    <odxf>
      <fill>
        <patternFill patternType="none">
          <bgColor indexed="65"/>
        </patternFill>
      </fill>
    </odxf>
    <ndxf>
      <fill>
        <patternFill patternType="solid">
          <bgColor theme="0"/>
        </patternFill>
      </fill>
    </ndxf>
  </rcc>
  <rcc rId="2587" sId="1">
    <nc r="Q374" t="inlineStr">
      <is>
        <t>ONG</t>
      </is>
    </nc>
  </rcc>
</revisions>
</file>

<file path=xl/revisions/revisionLog2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88" sId="1">
    <nc r="R374" t="inlineStr">
      <is>
        <t>119 - Investiții în capacitatea instituțională și în eficiența administrațiilor și a serviciilor publice la nivel național, regional și local, în perspectiva realizării de reforme, a unei mai bune legiferări și a bunei guvernanțe</t>
      </is>
    </nc>
  </rcc>
</revisions>
</file>

<file path=xl/revisions/revisionLog2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89" sId="1" numFmtId="4">
    <nc r="T374">
      <v>156912.68</v>
    </nc>
  </rcc>
  <rcc rId="2590" sId="1" numFmtId="4">
    <nc r="U374">
      <v>653640.61</v>
    </nc>
  </rcc>
</revisions>
</file>

<file path=xl/revisions/revisionLog2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91" sId="1" numFmtId="4">
    <nc r="W374">
      <v>115348.29</v>
    </nc>
  </rcc>
  <rcc rId="2592" sId="1" numFmtId="4">
    <oc r="T374">
      <v>156912.68</v>
    </oc>
    <nc r="T374">
      <v>653640.61</v>
    </nc>
  </rcc>
  <rcc rId="2593" sId="1" numFmtId="4">
    <oc r="U374">
      <v>653640.61</v>
    </oc>
    <nc r="U374">
      <v>156912.68</v>
    </nc>
  </rcc>
  <rcc rId="2594" sId="1" numFmtId="4">
    <nc r="X374">
      <v>39228.129999999997</v>
    </nc>
  </rcc>
</revisions>
</file>

<file path=xl/revisions/revisionLog2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95" sId="1" numFmtId="4">
    <nc r="AC374">
      <v>15693.62</v>
    </nc>
  </rcc>
  <rcc rId="2596" sId="1" numFmtId="4">
    <nc r="AD374">
      <v>4002.9</v>
    </nc>
  </rcc>
</revisions>
</file>

<file path=xl/revisions/revisionLog2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97" sId="1" odxf="1" dxf="1">
    <nc r="AH13" t="inlineStr">
      <is>
        <t xml:space="preserve"> în implementare</t>
      </is>
    </nc>
    <odxf>
      <font>
        <sz val="12"/>
        <color auto="1"/>
      </font>
    </odxf>
    <ndxf>
      <font>
        <sz val="12"/>
        <color auto="1"/>
      </font>
    </ndxf>
  </rcc>
  <rcc rId="2598" sId="1" odxf="1" dxf="1">
    <nc r="AH14" t="inlineStr">
      <is>
        <t xml:space="preserve"> în implementare</t>
      </is>
    </nc>
    <odxf>
      <font>
        <sz val="12"/>
        <color auto="1"/>
      </font>
    </odxf>
    <ndxf>
      <font>
        <sz val="12"/>
        <color auto="1"/>
      </font>
    </ndxf>
  </rcc>
  <rcc rId="2599" sId="1" odxf="1" dxf="1">
    <oc r="AH15">
      <f>SUM(AH9:AH12)</f>
    </oc>
    <nc r="AH15" t="inlineStr">
      <is>
        <t xml:space="preserve"> în implementare</t>
      </is>
    </nc>
    <odxf>
      <font>
        <b/>
        <sz val="12"/>
        <color auto="1"/>
      </font>
      <numFmt numFmtId="165" formatCode="#,##0.00_ ;\-#,##0.00\ "/>
      <fill>
        <patternFill patternType="solid">
          <bgColor theme="9" tint="0.59999389629810485"/>
        </patternFill>
      </fill>
    </odxf>
    <ndxf>
      <font>
        <b val="0"/>
        <sz val="12"/>
        <color auto="1"/>
      </font>
      <numFmt numFmtId="3" formatCode="#,##0"/>
      <fill>
        <patternFill patternType="none">
          <bgColor indexed="65"/>
        </patternFill>
      </fill>
    </ndxf>
  </rcc>
  <rcc rId="2600" sId="1" odxf="1" dxf="1">
    <nc r="AH16" t="inlineStr">
      <is>
        <t xml:space="preserve"> în implementare</t>
      </is>
    </nc>
    <odxf>
      <font>
        <b/>
        <sz val="12"/>
        <color auto="1"/>
      </font>
    </odxf>
    <ndxf>
      <font>
        <b val="0"/>
        <sz val="12"/>
        <color auto="1"/>
      </font>
    </ndxf>
  </rcc>
  <rcc rId="2601" sId="1" odxf="1" dxf="1">
    <nc r="AH19" t="inlineStr">
      <is>
        <t xml:space="preserve"> în implementare</t>
      </is>
    </nc>
    <odxf>
      <font>
        <b/>
        <sz val="12"/>
        <color auto="1"/>
      </font>
    </odxf>
    <ndxf>
      <font>
        <b val="0"/>
        <sz val="12"/>
        <color auto="1"/>
      </font>
    </ndxf>
  </rcc>
  <rcc rId="2602" sId="1" odxf="1" dxf="1">
    <oc r="AH20">
      <f>SUM(AH17:AH19)</f>
    </oc>
    <nc r="AH20" t="inlineStr">
      <is>
        <t xml:space="preserve"> în implementare</t>
      </is>
    </nc>
    <odxf>
      <font>
        <b/>
        <sz val="12"/>
        <color auto="1"/>
      </font>
      <numFmt numFmtId="165" formatCode="#,##0.00_ ;\-#,##0.00\ "/>
      <fill>
        <patternFill patternType="solid">
          <bgColor theme="9" tint="0.59999389629810485"/>
        </patternFill>
      </fill>
    </odxf>
    <ndxf>
      <font>
        <b val="0"/>
        <sz val="12"/>
        <color auto="1"/>
      </font>
      <numFmt numFmtId="3" formatCode="#,##0"/>
      <fill>
        <patternFill patternType="none">
          <bgColor indexed="65"/>
        </patternFill>
      </fill>
    </ndxf>
  </rcc>
  <rcc rId="2603" sId="1" odxf="1" dxf="1">
    <nc r="AH21" t="inlineStr">
      <is>
        <t xml:space="preserve"> în implementare</t>
      </is>
    </nc>
    <odxf>
      <font>
        <b/>
        <sz val="12"/>
        <color auto="1"/>
      </font>
    </odxf>
    <ndxf>
      <font>
        <b val="0"/>
        <sz val="12"/>
        <color auto="1"/>
      </font>
    </ndxf>
  </rcc>
  <rcc rId="2604" sId="1" odxf="1" dxf="1">
    <oc r="AH26">
      <f>SUM(AH22:AH25)</f>
    </oc>
    <nc r="AH26" t="inlineStr">
      <is>
        <t xml:space="preserve"> în implementare</t>
      </is>
    </nc>
    <odxf>
      <font>
        <b/>
        <sz val="12"/>
        <color auto="1"/>
      </font>
      <numFmt numFmtId="165" formatCode="#,##0.00_ ;\-#,##0.00\ "/>
      <fill>
        <patternFill patternType="solid">
          <bgColor theme="9" tint="0.59999389629810485"/>
        </patternFill>
      </fill>
    </odxf>
    <ndxf>
      <font>
        <b val="0"/>
        <sz val="12"/>
        <color auto="1"/>
      </font>
      <numFmt numFmtId="3" formatCode="#,##0"/>
      <fill>
        <patternFill patternType="none">
          <bgColor indexed="65"/>
        </patternFill>
      </fill>
    </ndxf>
  </rcc>
  <rcc rId="2605" sId="1" odxf="1" dxf="1">
    <nc r="AH27" t="inlineStr">
      <is>
        <t xml:space="preserve"> în implementare</t>
      </is>
    </nc>
    <odxf>
      <font>
        <b/>
        <sz val="12"/>
        <color auto="1"/>
      </font>
    </odxf>
    <ndxf>
      <font>
        <b val="0"/>
        <sz val="12"/>
        <color auto="1"/>
      </font>
    </ndxf>
  </rcc>
  <rcc rId="2606" sId="1" odxf="1" dxf="1">
    <nc r="AH28" t="inlineStr">
      <is>
        <t xml:space="preserve"> în implementare</t>
      </is>
    </nc>
    <odxf>
      <font>
        <b/>
        <sz val="12"/>
        <color auto="1"/>
      </font>
    </odxf>
    <ndxf>
      <font>
        <b val="0"/>
        <sz val="12"/>
        <color auto="1"/>
      </font>
    </ndxf>
  </rcc>
  <rcc rId="2607" sId="1" odxf="1" dxf="1">
    <nc r="AH29" t="inlineStr">
      <is>
        <t xml:space="preserve"> în implementare</t>
      </is>
    </nc>
    <odxf>
      <font>
        <b/>
        <sz val="12"/>
        <color auto="1"/>
      </font>
    </odxf>
    <ndxf>
      <font>
        <b val="0"/>
        <sz val="12"/>
        <color auto="1"/>
      </font>
    </ndxf>
  </rcc>
  <rcc rId="2608" sId="1" odxf="1" dxf="1">
    <nc r="AH30" t="inlineStr">
      <is>
        <t xml:space="preserve"> în implementare</t>
      </is>
    </nc>
    <odxf>
      <font>
        <b/>
        <sz val="12"/>
        <color auto="1"/>
      </font>
    </odxf>
    <ndxf>
      <font>
        <b val="0"/>
        <sz val="12"/>
        <color auto="1"/>
      </font>
    </ndxf>
  </rcc>
  <rcc rId="2609" sId="1" odxf="1" dxf="1">
    <nc r="AH31" t="inlineStr">
      <is>
        <t xml:space="preserve"> în implementare</t>
      </is>
    </nc>
    <odxf>
      <font>
        <b/>
        <sz val="12"/>
        <color auto="1"/>
      </font>
    </odxf>
    <ndxf>
      <font>
        <b val="0"/>
        <sz val="12"/>
        <color auto="1"/>
      </font>
    </ndxf>
  </rcc>
  <rcc rId="2610" sId="1" odxf="1" dxf="1">
    <oc r="AH32">
      <f>SUM(AH27:AH31)</f>
    </oc>
    <nc r="AH32" t="inlineStr">
      <is>
        <t xml:space="preserve"> în implementare</t>
      </is>
    </nc>
    <odxf>
      <font>
        <b/>
        <sz val="12"/>
        <color auto="1"/>
      </font>
      <numFmt numFmtId="165" formatCode="#,##0.00_ ;\-#,##0.00\ "/>
      <fill>
        <patternFill patternType="solid">
          <bgColor theme="9" tint="0.59999389629810485"/>
        </patternFill>
      </fill>
    </odxf>
    <ndxf>
      <font>
        <b val="0"/>
        <sz val="12"/>
        <color auto="1"/>
      </font>
      <numFmt numFmtId="3" formatCode="#,##0"/>
      <fill>
        <patternFill patternType="none">
          <bgColor indexed="65"/>
        </patternFill>
      </fill>
    </ndxf>
  </rcc>
  <rcc rId="2611" sId="1" odxf="1" dxf="1">
    <nc r="AH33" t="inlineStr">
      <is>
        <t xml:space="preserve"> în implementare</t>
      </is>
    </nc>
    <odxf>
      <font>
        <b/>
        <sz val="12"/>
        <color auto="1"/>
      </font>
    </odxf>
    <ndxf>
      <font>
        <b val="0"/>
        <sz val="12"/>
        <color auto="1"/>
      </font>
    </ndxf>
  </rcc>
  <rcc rId="2612" sId="1" odxf="1" dxf="1">
    <nc r="AH36" t="inlineStr">
      <is>
        <t xml:space="preserve"> în implementare</t>
      </is>
    </nc>
    <odxf>
      <font>
        <b/>
        <sz val="12"/>
        <color auto="1"/>
      </font>
    </odxf>
    <ndxf>
      <font>
        <b val="0"/>
        <sz val="12"/>
        <color auto="1"/>
      </font>
    </ndxf>
  </rcc>
  <rcc rId="2613" sId="1" odxf="1" dxf="1">
    <oc r="AH37">
      <f>SUM(AH34:AH36)</f>
    </oc>
    <nc r="AH37" t="inlineStr">
      <is>
        <t xml:space="preserve"> în implementare</t>
      </is>
    </nc>
    <odxf>
      <font>
        <b/>
        <sz val="12"/>
        <color auto="1"/>
      </font>
      <numFmt numFmtId="165" formatCode="#,##0.00_ ;\-#,##0.00\ "/>
      <fill>
        <patternFill patternType="solid">
          <bgColor theme="9" tint="0.59999389629810485"/>
        </patternFill>
      </fill>
    </odxf>
    <ndxf>
      <font>
        <b val="0"/>
        <sz val="12"/>
        <color auto="1"/>
      </font>
      <numFmt numFmtId="3" formatCode="#,##0"/>
      <fill>
        <patternFill patternType="none">
          <bgColor indexed="65"/>
        </patternFill>
      </fill>
    </ndxf>
  </rcc>
  <rcc rId="2614" sId="1" odxf="1" dxf="1">
    <nc r="AH38" t="inlineStr">
      <is>
        <t xml:space="preserve"> în implementare</t>
      </is>
    </nc>
    <odxf>
      <font>
        <b/>
        <sz val="12"/>
        <color auto="1"/>
      </font>
    </odxf>
    <ndxf>
      <font>
        <b val="0"/>
        <sz val="12"/>
        <color auto="1"/>
      </font>
    </ndxf>
  </rcc>
  <rcc rId="2615" sId="1" odxf="1" dxf="1">
    <nc r="AH40" t="inlineStr">
      <is>
        <t xml:space="preserve"> în implementare</t>
      </is>
    </nc>
    <odxf>
      <font>
        <b/>
        <sz val="12"/>
        <color auto="1"/>
      </font>
    </odxf>
    <ndxf>
      <font>
        <b val="0"/>
        <sz val="12"/>
        <color auto="1"/>
      </font>
    </ndxf>
  </rcc>
  <rcc rId="2616" sId="1" odxf="1" dxf="1">
    <nc r="AH41" t="inlineStr">
      <is>
        <t xml:space="preserve"> în implementare</t>
      </is>
    </nc>
    <odxf>
      <font>
        <b/>
        <sz val="12"/>
        <color auto="1"/>
      </font>
    </odxf>
    <ndxf>
      <font>
        <b val="0"/>
        <sz val="12"/>
        <color auto="1"/>
      </font>
    </ndxf>
  </rcc>
  <rcc rId="2617" sId="1" odxf="1" dxf="1">
    <oc r="AH42">
      <f>SUM(AH39:AH41)</f>
    </oc>
    <nc r="AH42" t="inlineStr">
      <is>
        <t xml:space="preserve"> în implementare</t>
      </is>
    </nc>
    <odxf>
      <font>
        <b/>
        <sz val="12"/>
        <color auto="1"/>
      </font>
      <numFmt numFmtId="4" formatCode="#,##0.00"/>
      <fill>
        <patternFill patternType="solid">
          <bgColor theme="9" tint="0.59999389629810485"/>
        </patternFill>
      </fill>
    </odxf>
    <ndxf>
      <font>
        <b val="0"/>
        <sz val="12"/>
        <color auto="1"/>
      </font>
      <numFmt numFmtId="3" formatCode="#,##0"/>
      <fill>
        <patternFill patternType="none">
          <bgColor indexed="65"/>
        </patternFill>
      </fill>
    </ndxf>
  </rcc>
  <rcc rId="2618" sId="1" odxf="1" dxf="1">
    <nc r="AH44" t="inlineStr">
      <is>
        <t xml:space="preserve"> în implementare</t>
      </is>
    </nc>
    <odxf>
      <font>
        <b/>
        <sz val="12"/>
        <color auto="1"/>
      </font>
    </odxf>
    <ndxf>
      <font>
        <b val="0"/>
        <sz val="12"/>
        <color auto="1"/>
      </font>
    </ndxf>
  </rcc>
  <rcc rId="2619" sId="1" odxf="1" dxf="1">
    <nc r="AH45" t="inlineStr">
      <is>
        <t xml:space="preserve"> în implementare</t>
      </is>
    </nc>
    <odxf>
      <font>
        <b/>
        <sz val="12"/>
        <color auto="1"/>
      </font>
    </odxf>
    <ndxf>
      <font>
        <b val="0"/>
        <sz val="12"/>
        <color auto="1"/>
      </font>
    </ndxf>
  </rcc>
  <rcc rId="2620" sId="1" odxf="1" dxf="1">
    <nc r="AH46" t="inlineStr">
      <is>
        <t xml:space="preserve"> în implementare</t>
      </is>
    </nc>
    <odxf>
      <font>
        <b/>
        <sz val="12"/>
        <color auto="1"/>
      </font>
    </odxf>
    <ndxf>
      <font>
        <b val="0"/>
        <sz val="12"/>
        <color auto="1"/>
      </font>
    </ndxf>
  </rcc>
  <rcc rId="2621" sId="1" odxf="1" dxf="1">
    <oc r="AH47">
      <f>SUM(AH43:AH46)</f>
    </oc>
    <nc r="AH47" t="inlineStr">
      <is>
        <t xml:space="preserve"> în implementare</t>
      </is>
    </nc>
    <odxf>
      <font>
        <b/>
        <sz val="12"/>
        <color auto="1"/>
      </font>
      <numFmt numFmtId="165" formatCode="#,##0.00_ ;\-#,##0.00\ "/>
      <fill>
        <patternFill patternType="solid">
          <bgColor theme="9" tint="0.59999389629810485"/>
        </patternFill>
      </fill>
    </odxf>
    <ndxf>
      <font>
        <b val="0"/>
        <sz val="12"/>
        <color auto="1"/>
      </font>
      <numFmt numFmtId="3" formatCode="#,##0"/>
      <fill>
        <patternFill patternType="none">
          <bgColor indexed="65"/>
        </patternFill>
      </fill>
    </ndxf>
  </rcc>
  <rcc rId="2622" sId="1" odxf="1" dxf="1">
    <nc r="AH48" t="inlineStr">
      <is>
        <t xml:space="preserve"> în implementare</t>
      </is>
    </nc>
    <odxf>
      <font>
        <b/>
        <sz val="12"/>
        <color auto="1"/>
      </font>
    </odxf>
    <ndxf>
      <font>
        <b val="0"/>
        <sz val="12"/>
        <color auto="1"/>
      </font>
    </ndxf>
  </rcc>
  <rcc rId="2623" sId="1" odxf="1" dxf="1">
    <nc r="AH51" t="inlineStr">
      <is>
        <t xml:space="preserve"> în implementare</t>
      </is>
    </nc>
    <odxf>
      <font>
        <b/>
        <sz val="12"/>
        <color auto="1"/>
      </font>
    </odxf>
    <ndxf>
      <font>
        <b val="0"/>
        <sz val="12"/>
        <color auto="1"/>
      </font>
    </ndxf>
  </rcc>
  <rcc rId="2624" sId="1" odxf="1" dxf="1">
    <oc r="AH52">
      <f>SUM(AH49:AH51)</f>
    </oc>
    <nc r="AH52" t="inlineStr">
      <is>
        <t xml:space="preserve"> în implementare</t>
      </is>
    </nc>
    <odxf>
      <font>
        <b/>
        <sz val="12"/>
        <color auto="1"/>
      </font>
      <numFmt numFmtId="4" formatCode="#,##0.00"/>
      <fill>
        <patternFill patternType="solid">
          <bgColor theme="9" tint="0.59999389629810485"/>
        </patternFill>
      </fill>
    </odxf>
    <ndxf>
      <font>
        <b val="0"/>
        <sz val="12"/>
        <color auto="1"/>
      </font>
      <numFmt numFmtId="3" formatCode="#,##0"/>
      <fill>
        <patternFill patternType="none">
          <bgColor indexed="65"/>
        </patternFill>
      </fill>
    </ndxf>
  </rcc>
  <rcc rId="2625" sId="1" odxf="1" dxf="1">
    <nc r="AH53" t="inlineStr">
      <is>
        <t xml:space="preserve"> în implementare</t>
      </is>
    </nc>
    <odxf>
      <font>
        <b/>
        <sz val="12"/>
        <color auto="1"/>
      </font>
    </odxf>
    <ndxf>
      <font>
        <b val="0"/>
        <sz val="12"/>
        <color auto="1"/>
      </font>
    </ndxf>
  </rcc>
  <rcc rId="2626" sId="1" odxf="1" dxf="1">
    <nc r="AH57" t="inlineStr">
      <is>
        <t xml:space="preserve"> în implementare</t>
      </is>
    </nc>
    <odxf>
      <font>
        <b/>
        <sz val="12"/>
        <color auto="1"/>
      </font>
    </odxf>
    <ndxf>
      <font>
        <b val="0"/>
        <sz val="12"/>
        <color auto="1"/>
      </font>
    </ndxf>
  </rcc>
  <rcc rId="2627" sId="1" odxf="1" dxf="1">
    <oc r="AH58">
      <f>SUM(AH54:AH57)</f>
    </oc>
    <nc r="AH58" t="inlineStr">
      <is>
        <t xml:space="preserve"> în implementare</t>
      </is>
    </nc>
    <odxf>
      <font>
        <b/>
        <sz val="12"/>
        <color auto="1"/>
      </font>
      <numFmt numFmtId="4" formatCode="#,##0.00"/>
      <fill>
        <patternFill patternType="solid">
          <bgColor theme="9" tint="0.59999389629810485"/>
        </patternFill>
      </fill>
    </odxf>
    <ndxf>
      <font>
        <b val="0"/>
        <sz val="12"/>
        <color auto="1"/>
      </font>
      <numFmt numFmtId="3" formatCode="#,##0"/>
      <fill>
        <patternFill patternType="none">
          <bgColor indexed="65"/>
        </patternFill>
      </fill>
    </ndxf>
  </rcc>
  <rcc rId="2628" sId="1" odxf="1" dxf="1">
    <nc r="AH59" t="inlineStr">
      <is>
        <t xml:space="preserve"> în implementare</t>
      </is>
    </nc>
    <odxf>
      <font>
        <b/>
        <sz val="12"/>
        <color auto="1"/>
      </font>
    </odxf>
    <ndxf>
      <font>
        <b val="0"/>
        <sz val="12"/>
        <color auto="1"/>
      </font>
    </ndxf>
  </rcc>
  <rcc rId="2629" sId="1">
    <nc r="AH63" t="inlineStr">
      <is>
        <t xml:space="preserve"> în implementare</t>
      </is>
    </nc>
  </rcc>
  <rcc rId="2630" sId="1">
    <nc r="AH64" t="inlineStr">
      <is>
        <t xml:space="preserve"> în implementare</t>
      </is>
    </nc>
  </rcc>
  <rcc rId="2631" sId="1" odxf="1" dxf="1">
    <nc r="AH65" t="inlineStr">
      <is>
        <t xml:space="preserve"> în implementare</t>
      </is>
    </nc>
    <odxf>
      <font>
        <b/>
        <sz val="12"/>
        <color auto="1"/>
      </font>
    </odxf>
    <ndxf>
      <font>
        <b val="0"/>
        <sz val="12"/>
        <color auto="1"/>
      </font>
    </ndxf>
  </rcc>
  <rcc rId="2632" sId="1" odxf="1" dxf="1">
    <oc r="AH66">
      <f>SUM(AH60:AH65)</f>
    </oc>
    <nc r="AH66" t="inlineStr">
      <is>
        <t xml:space="preserve"> în implementare</t>
      </is>
    </nc>
    <odxf>
      <font>
        <b/>
        <sz val="12"/>
        <color auto="1"/>
      </font>
      <numFmt numFmtId="4" formatCode="#,##0.00"/>
      <fill>
        <patternFill patternType="solid">
          <bgColor theme="9" tint="0.59999389629810485"/>
        </patternFill>
      </fill>
    </odxf>
    <ndxf>
      <font>
        <b val="0"/>
        <sz val="12"/>
        <color auto="1"/>
      </font>
      <numFmt numFmtId="3" formatCode="#,##0"/>
      <fill>
        <patternFill patternType="none">
          <bgColor indexed="65"/>
        </patternFill>
      </fill>
    </ndxf>
  </rcc>
  <rcc rId="2633" sId="1" odxf="1" dxf="1">
    <nc r="AH67" t="inlineStr">
      <is>
        <t xml:space="preserve"> în implementare</t>
      </is>
    </nc>
    <odxf>
      <font>
        <b/>
        <sz val="12"/>
        <color auto="1"/>
      </font>
    </odxf>
    <ndxf>
      <font>
        <b val="0"/>
        <sz val="12"/>
        <color auto="1"/>
      </font>
    </ndxf>
  </rcc>
  <rfmt sheetId="1" sqref="AH69" start="0" length="0">
    <dxf>
      <font>
        <sz val="12"/>
        <color auto="1"/>
      </font>
    </dxf>
  </rfmt>
  <rcc rId="2634" sId="1" odxf="1" dxf="1">
    <nc r="AH70" t="inlineStr">
      <is>
        <t xml:space="preserve"> în implementare</t>
      </is>
    </nc>
    <odxf>
      <font>
        <b/>
        <sz val="12"/>
        <color auto="1"/>
      </font>
    </odxf>
    <ndxf>
      <font>
        <b val="0"/>
        <sz val="12"/>
        <color auto="1"/>
      </font>
    </ndxf>
  </rcc>
  <rcc rId="2635" sId="1" odxf="1" dxf="1">
    <oc r="AH71">
      <f>SUM(AH68:AH70)</f>
    </oc>
    <nc r="AH71" t="inlineStr">
      <is>
        <t xml:space="preserve"> în implementare</t>
      </is>
    </nc>
    <odxf>
      <font>
        <b/>
        <sz val="12"/>
        <color auto="1"/>
      </font>
      <numFmt numFmtId="0" formatCode="General"/>
      <fill>
        <patternFill patternType="solid">
          <bgColor theme="9" tint="0.59999389629810485"/>
        </patternFill>
      </fill>
    </odxf>
    <ndxf>
      <font>
        <b val="0"/>
        <sz val="12"/>
        <color auto="1"/>
      </font>
      <numFmt numFmtId="3" formatCode="#,##0"/>
      <fill>
        <patternFill patternType="none">
          <bgColor indexed="65"/>
        </patternFill>
      </fill>
    </ndxf>
  </rcc>
  <rcc rId="2636" sId="1" odxf="1" dxf="1">
    <nc r="AH73" t="inlineStr">
      <is>
        <t xml:space="preserve"> în implementare</t>
      </is>
    </nc>
    <odxf>
      <font>
        <b/>
        <sz val="12"/>
        <color auto="1"/>
      </font>
    </odxf>
    <ndxf>
      <font>
        <b val="0"/>
        <sz val="12"/>
        <color auto="1"/>
      </font>
    </ndxf>
  </rcc>
  <rcc rId="2637" sId="1" odxf="1" dxf="1">
    <nc r="AH74" t="inlineStr">
      <is>
        <t xml:space="preserve"> în implementare</t>
      </is>
    </nc>
    <odxf>
      <font>
        <b/>
        <sz val="12"/>
        <color auto="1"/>
      </font>
    </odxf>
    <ndxf>
      <font>
        <b val="0"/>
        <sz val="12"/>
        <color auto="1"/>
      </font>
    </ndxf>
  </rcc>
  <rcc rId="2638" sId="1" odxf="1" dxf="1">
    <nc r="AH75" t="inlineStr">
      <is>
        <t xml:space="preserve"> în implementare</t>
      </is>
    </nc>
    <odxf>
      <font>
        <b/>
        <sz val="12"/>
        <color auto="1"/>
      </font>
    </odxf>
    <ndxf>
      <font>
        <b val="0"/>
        <sz val="12"/>
        <color auto="1"/>
      </font>
    </ndxf>
  </rcc>
  <rcc rId="2639" sId="1" odxf="1" dxf="1">
    <oc r="AH76">
      <f>SUM(AH73:AH75)</f>
    </oc>
    <nc r="AH76" t="inlineStr">
      <is>
        <t xml:space="preserve"> în implementare</t>
      </is>
    </nc>
    <odxf>
      <font>
        <b/>
        <sz val="12"/>
        <color auto="1"/>
      </font>
      <fill>
        <patternFill patternType="solid">
          <bgColor theme="9" tint="0.59999389629810485"/>
        </patternFill>
      </fill>
    </odxf>
    <ndxf>
      <font>
        <b val="0"/>
        <sz val="12"/>
        <color auto="1"/>
      </font>
      <fill>
        <patternFill patternType="none">
          <bgColor indexed="65"/>
        </patternFill>
      </fill>
    </ndxf>
  </rcc>
  <rcc rId="2640" sId="1" odxf="1" dxf="1">
    <nc r="AH77" t="inlineStr">
      <is>
        <t xml:space="preserve"> în implementare</t>
      </is>
    </nc>
    <odxf>
      <font>
        <b/>
        <sz val="12"/>
        <color auto="1"/>
      </font>
    </odxf>
    <ndxf>
      <font>
        <b val="0"/>
        <sz val="12"/>
        <color auto="1"/>
      </font>
    </ndxf>
  </rcc>
  <rcc rId="2641" sId="1" odxf="1" dxf="1">
    <nc r="AH79" t="inlineStr">
      <is>
        <t xml:space="preserve"> în implementare</t>
      </is>
    </nc>
    <odxf>
      <font>
        <b/>
        <sz val="12"/>
        <color auto="1"/>
      </font>
    </odxf>
    <ndxf>
      <font>
        <b val="0"/>
        <sz val="12"/>
        <color auto="1"/>
      </font>
    </ndxf>
  </rcc>
  <rcc rId="2642" sId="1" odxf="1" dxf="1">
    <nc r="AH80" t="inlineStr">
      <is>
        <t xml:space="preserve"> în implementare</t>
      </is>
    </nc>
    <odxf>
      <font>
        <b/>
        <sz val="12"/>
        <color auto="1"/>
      </font>
    </odxf>
    <ndxf>
      <font>
        <b val="0"/>
        <sz val="12"/>
        <color auto="1"/>
      </font>
    </ndxf>
  </rcc>
  <rcc rId="2643" sId="1" odxf="1" dxf="1">
    <oc r="AH81">
      <f>SUM(AH78:AH80)</f>
    </oc>
    <nc r="AH81" t="inlineStr">
      <is>
        <t xml:space="preserve"> în implementare</t>
      </is>
    </nc>
    <odxf>
      <font>
        <b/>
        <sz val="12"/>
        <color auto="1"/>
      </font>
      <numFmt numFmtId="4" formatCode="#,##0.00"/>
      <fill>
        <patternFill patternType="solid">
          <bgColor theme="9" tint="0.59999389629810485"/>
        </patternFill>
      </fill>
    </odxf>
    <ndxf>
      <font>
        <b val="0"/>
        <sz val="12"/>
        <color auto="1"/>
      </font>
      <numFmt numFmtId="3" formatCode="#,##0"/>
      <fill>
        <patternFill patternType="none">
          <bgColor indexed="65"/>
        </patternFill>
      </fill>
    </ndxf>
  </rcc>
  <rcc rId="2644" sId="1" odxf="1" dxf="1">
    <nc r="AH82" t="inlineStr">
      <is>
        <t xml:space="preserve"> în implementare</t>
      </is>
    </nc>
    <odxf>
      <font>
        <b/>
        <sz val="12"/>
        <color auto="1"/>
      </font>
    </odxf>
    <ndxf>
      <font>
        <b val="0"/>
        <sz val="12"/>
        <color auto="1"/>
      </font>
    </ndxf>
  </rcc>
  <rcc rId="2645" sId="1">
    <nc r="AH86" t="inlineStr">
      <is>
        <t xml:space="preserve"> în implementare</t>
      </is>
    </nc>
  </rcc>
  <rcc rId="2646" sId="1">
    <nc r="AH87" t="inlineStr">
      <is>
        <t xml:space="preserve"> în implementare</t>
      </is>
    </nc>
  </rcc>
  <rcc rId="2647" sId="1">
    <nc r="AH88" t="inlineStr">
      <is>
        <t xml:space="preserve"> în implementare</t>
      </is>
    </nc>
  </rcc>
  <rcc rId="2648" sId="1" odxf="1" dxf="1">
    <oc r="AH89">
      <f>SUM(AH83:AH88)</f>
    </oc>
    <nc r="AH89" t="inlineStr">
      <is>
        <t xml:space="preserve"> în implementare</t>
      </is>
    </nc>
    <odxf>
      <font>
        <b/>
        <sz val="12"/>
        <color auto="1"/>
      </font>
      <numFmt numFmtId="4" formatCode="#,##0.00"/>
      <fill>
        <patternFill patternType="solid">
          <bgColor theme="9" tint="0.59999389629810485"/>
        </patternFill>
      </fill>
    </odxf>
    <ndxf>
      <font>
        <b val="0"/>
        <sz val="12"/>
        <color auto="1"/>
      </font>
      <numFmt numFmtId="3" formatCode="#,##0"/>
      <fill>
        <patternFill patternType="none">
          <bgColor indexed="65"/>
        </patternFill>
      </fill>
    </ndxf>
  </rcc>
  <rcc rId="2649" sId="1" odxf="1" dxf="1">
    <nc r="AH90" t="inlineStr">
      <is>
        <t xml:space="preserve"> în implementare</t>
      </is>
    </nc>
    <odxf>
      <font>
        <b/>
        <sz val="12"/>
        <color auto="1"/>
      </font>
    </odxf>
    <ndxf>
      <font>
        <b val="0"/>
        <sz val="12"/>
        <color auto="1"/>
      </font>
    </ndxf>
  </rcc>
  <rfmt sheetId="1" sqref="AH92" start="0" length="0">
    <dxf>
      <font>
        <sz val="12"/>
        <color auto="1"/>
      </font>
    </dxf>
  </rfmt>
  <rcc rId="2650" sId="1" odxf="1" dxf="1">
    <nc r="AH93" t="inlineStr">
      <is>
        <t xml:space="preserve"> în implementare</t>
      </is>
    </nc>
    <odxf>
      <font>
        <b/>
        <sz val="12"/>
        <color auto="1"/>
      </font>
    </odxf>
    <ndxf>
      <font>
        <b val="0"/>
        <sz val="12"/>
        <color auto="1"/>
      </font>
    </ndxf>
  </rcc>
  <rcc rId="2651" sId="1" odxf="1" dxf="1">
    <oc r="AH94">
      <f>SUM(AH91:AH93)</f>
    </oc>
    <nc r="AH94" t="inlineStr">
      <is>
        <t xml:space="preserve"> în implementare</t>
      </is>
    </nc>
    <odxf>
      <font>
        <b/>
        <sz val="12"/>
        <color auto="1"/>
      </font>
      <numFmt numFmtId="4" formatCode="#,##0.00"/>
      <fill>
        <patternFill patternType="solid">
          <bgColor theme="9" tint="0.59999389629810485"/>
        </patternFill>
      </fill>
    </odxf>
    <ndxf>
      <font>
        <b val="0"/>
        <sz val="12"/>
        <color auto="1"/>
      </font>
      <numFmt numFmtId="3" formatCode="#,##0"/>
      <fill>
        <patternFill patternType="none">
          <bgColor indexed="65"/>
        </patternFill>
      </fill>
    </ndxf>
  </rcc>
  <rcc rId="2652" sId="1" odxf="1" dxf="1">
    <nc r="AH95" t="inlineStr">
      <is>
        <t xml:space="preserve"> în implementare</t>
      </is>
    </nc>
    <odxf>
      <font>
        <b/>
        <sz val="12"/>
        <color auto="1"/>
      </font>
    </odxf>
    <ndxf>
      <font>
        <b val="0"/>
        <sz val="12"/>
        <color auto="1"/>
      </font>
    </ndxf>
  </rcc>
  <rcc rId="2653" sId="1" odxf="1" dxf="1">
    <nc r="AH96" t="inlineStr">
      <is>
        <t xml:space="preserve"> în implementare</t>
      </is>
    </nc>
    <odxf>
      <font>
        <b/>
        <sz val="12"/>
        <color auto="1"/>
      </font>
    </odxf>
    <ndxf>
      <font>
        <b val="0"/>
        <sz val="12"/>
        <color auto="1"/>
      </font>
    </ndxf>
  </rcc>
  <rcc rId="2654" sId="1" odxf="1" dxf="1">
    <nc r="AH97" t="inlineStr">
      <is>
        <t xml:space="preserve"> în implementare</t>
      </is>
    </nc>
    <odxf>
      <font>
        <b/>
        <sz val="12"/>
        <color auto="1"/>
      </font>
    </odxf>
    <ndxf>
      <font>
        <b val="0"/>
        <sz val="12"/>
        <color auto="1"/>
      </font>
    </ndxf>
  </rcc>
  <rcc rId="2655" sId="1" odxf="1" dxf="1">
    <nc r="AH98" t="inlineStr">
      <is>
        <t xml:space="preserve"> în implementare</t>
      </is>
    </nc>
    <odxf>
      <font>
        <b/>
        <sz val="12"/>
        <color auto="1"/>
      </font>
    </odxf>
    <ndxf>
      <font>
        <b val="0"/>
        <sz val="12"/>
        <color auto="1"/>
      </font>
    </ndxf>
  </rcc>
  <rcc rId="2656" sId="1" odxf="1" dxf="1">
    <oc r="AH99">
      <f>SUM(AH96:AH98)</f>
    </oc>
    <nc r="AH99" t="inlineStr">
      <is>
        <t xml:space="preserve"> în implementare</t>
      </is>
    </nc>
    <odxf>
      <font>
        <b/>
        <sz val="12"/>
        <color auto="1"/>
      </font>
      <numFmt numFmtId="4" formatCode="#,##0.00"/>
      <fill>
        <patternFill patternType="solid">
          <bgColor theme="9" tint="0.59999389629810485"/>
        </patternFill>
      </fill>
    </odxf>
    <ndxf>
      <font>
        <b val="0"/>
        <sz val="12"/>
        <color auto="1"/>
      </font>
      <numFmt numFmtId="3" formatCode="#,##0"/>
      <fill>
        <patternFill patternType="none">
          <bgColor indexed="65"/>
        </patternFill>
      </fill>
    </ndxf>
  </rcc>
  <rcc rId="2657" sId="1" odxf="1" dxf="1">
    <nc r="AH100" t="inlineStr">
      <is>
        <t xml:space="preserve"> în implementare</t>
      </is>
    </nc>
    <odxf>
      <font>
        <b/>
        <sz val="12"/>
        <color auto="1"/>
      </font>
    </odxf>
    <ndxf>
      <font>
        <b val="0"/>
        <sz val="12"/>
        <color auto="1"/>
      </font>
    </ndxf>
  </rcc>
  <rcc rId="2658" sId="1" odxf="1" dxf="1">
    <nc r="AH102" t="inlineStr">
      <is>
        <t xml:space="preserve"> în implementare</t>
      </is>
    </nc>
    <odxf>
      <font>
        <b/>
        <sz val="12"/>
        <color auto="1"/>
      </font>
    </odxf>
    <ndxf>
      <font>
        <b val="0"/>
        <sz val="12"/>
        <color auto="1"/>
      </font>
    </ndxf>
  </rcc>
  <rcc rId="2659" sId="1" odxf="1" dxf="1">
    <nc r="AH103" t="inlineStr">
      <is>
        <t xml:space="preserve"> în implementare</t>
      </is>
    </nc>
    <odxf>
      <font>
        <b/>
        <sz val="12"/>
        <color auto="1"/>
      </font>
    </odxf>
    <ndxf>
      <font>
        <b val="0"/>
        <sz val="12"/>
        <color auto="1"/>
      </font>
    </ndxf>
  </rcc>
  <rcc rId="2660" sId="1" odxf="1" dxf="1">
    <oc r="AH104">
      <f>SUM(AH101:AH103)</f>
    </oc>
    <nc r="AH104" t="inlineStr">
      <is>
        <t xml:space="preserve"> în implementare</t>
      </is>
    </nc>
    <odxf>
      <font>
        <b/>
        <sz val="12"/>
        <color auto="1"/>
      </font>
      <numFmt numFmtId="4" formatCode="#,##0.00"/>
      <fill>
        <patternFill patternType="solid">
          <bgColor theme="9" tint="0.59999389629810485"/>
        </patternFill>
      </fill>
    </odxf>
    <ndxf>
      <font>
        <b val="0"/>
        <sz val="12"/>
        <color auto="1"/>
      </font>
      <numFmt numFmtId="3" formatCode="#,##0"/>
      <fill>
        <patternFill patternType="none">
          <bgColor indexed="65"/>
        </patternFill>
      </fill>
    </ndxf>
  </rcc>
  <rcc rId="2661" sId="1" odxf="1" dxf="1">
    <nc r="AH105" t="inlineStr">
      <is>
        <t xml:space="preserve"> în implementare</t>
      </is>
    </nc>
    <odxf>
      <font>
        <b/>
        <sz val="12"/>
        <color auto="1"/>
      </font>
    </odxf>
    <ndxf>
      <font>
        <b val="0"/>
        <sz val="12"/>
        <color auto="1"/>
      </font>
    </ndxf>
  </rcc>
  <rcc rId="2662" sId="1">
    <nc r="AH109" t="inlineStr">
      <is>
        <t xml:space="preserve"> în implementare</t>
      </is>
    </nc>
  </rcc>
  <rcc rId="2663" sId="1" odxf="1" dxf="1">
    <nc r="AH110" t="inlineStr">
      <is>
        <t xml:space="preserve"> în implementare</t>
      </is>
    </nc>
    <odxf>
      <font>
        <b/>
        <sz val="12"/>
        <color auto="1"/>
      </font>
    </odxf>
    <ndxf>
      <font>
        <b val="0"/>
        <sz val="12"/>
        <color auto="1"/>
      </font>
    </ndxf>
  </rcc>
  <rcc rId="2664" sId="1" odxf="1" dxf="1">
    <oc r="AH111">
      <f>SUM(AH106:AH110)</f>
    </oc>
    <nc r="AH111" t="inlineStr">
      <is>
        <t xml:space="preserve"> în implementare</t>
      </is>
    </nc>
    <odxf>
      <font>
        <b/>
        <sz val="12"/>
        <color auto="1"/>
      </font>
      <numFmt numFmtId="4" formatCode="#,##0.00"/>
      <fill>
        <patternFill patternType="solid">
          <bgColor theme="9" tint="0.59999389629810485"/>
        </patternFill>
      </fill>
    </odxf>
    <ndxf>
      <font>
        <b val="0"/>
        <sz val="12"/>
        <color auto="1"/>
      </font>
      <numFmt numFmtId="3" formatCode="#,##0"/>
      <fill>
        <patternFill patternType="none">
          <bgColor indexed="65"/>
        </patternFill>
      </fill>
    </ndxf>
  </rcc>
  <rcc rId="2665" sId="1" odxf="1" dxf="1">
    <nc r="AH112" t="inlineStr">
      <is>
        <t xml:space="preserve"> în implementare</t>
      </is>
    </nc>
    <odxf>
      <font>
        <b/>
        <sz val="12"/>
        <color auto="1"/>
      </font>
    </odxf>
    <ndxf>
      <font>
        <b val="0"/>
        <sz val="12"/>
        <color auto="1"/>
      </font>
    </ndxf>
  </rcc>
  <rcc rId="2666" sId="1" odxf="1" dxf="1">
    <nc r="AH114" t="inlineStr">
      <is>
        <t xml:space="preserve"> în implementare</t>
      </is>
    </nc>
    <odxf>
      <font>
        <b/>
        <sz val="12"/>
        <color auto="1"/>
      </font>
    </odxf>
    <ndxf>
      <font>
        <b val="0"/>
        <sz val="12"/>
        <color auto="1"/>
      </font>
    </ndxf>
  </rcc>
  <rcc rId="2667" sId="1" odxf="1" dxf="1">
    <nc r="AH115" t="inlineStr">
      <is>
        <t xml:space="preserve"> în implementare</t>
      </is>
    </nc>
    <odxf>
      <font>
        <b/>
        <sz val="12"/>
        <color auto="1"/>
      </font>
    </odxf>
    <ndxf>
      <font>
        <b val="0"/>
        <sz val="12"/>
        <color auto="1"/>
      </font>
    </ndxf>
  </rcc>
  <rcc rId="2668" sId="1" odxf="1" dxf="1">
    <oc r="AH116">
      <f>SUM(AH113:AH115)</f>
    </oc>
    <nc r="AH116" t="inlineStr">
      <is>
        <t xml:space="preserve"> în implementare</t>
      </is>
    </nc>
    <odxf>
      <font>
        <b/>
        <sz val="12"/>
        <color auto="1"/>
      </font>
      <numFmt numFmtId="4" formatCode="#,##0.00"/>
      <fill>
        <patternFill patternType="solid">
          <bgColor theme="9" tint="0.59999389629810485"/>
        </patternFill>
      </fill>
    </odxf>
    <ndxf>
      <font>
        <b val="0"/>
        <sz val="12"/>
        <color auto="1"/>
      </font>
      <numFmt numFmtId="3" formatCode="#,##0"/>
      <fill>
        <patternFill patternType="none">
          <bgColor indexed="65"/>
        </patternFill>
      </fill>
    </ndxf>
  </rcc>
  <rcc rId="2669" sId="1" odxf="1" dxf="1">
    <nc r="AH117" t="inlineStr">
      <is>
        <t xml:space="preserve"> în implementare</t>
      </is>
    </nc>
    <odxf>
      <font>
        <b/>
        <sz val="12"/>
        <color auto="1"/>
      </font>
    </odxf>
    <ndxf>
      <font>
        <b val="0"/>
        <sz val="12"/>
        <color auto="1"/>
      </font>
    </ndxf>
  </rcc>
  <rcc rId="2670" sId="1" odxf="1" dxf="1">
    <nc r="AH120" t="inlineStr">
      <is>
        <t xml:space="preserve"> în implementare</t>
      </is>
    </nc>
    <odxf>
      <font>
        <b/>
        <sz val="12"/>
        <color auto="1"/>
      </font>
    </odxf>
    <ndxf>
      <font>
        <b val="0"/>
        <sz val="12"/>
        <color auto="1"/>
      </font>
    </ndxf>
  </rcc>
  <rcc rId="2671" sId="1" odxf="1" dxf="1">
    <oc r="AH121">
      <f>SUM(AH118:AH120)</f>
    </oc>
    <nc r="AH121" t="inlineStr">
      <is>
        <t xml:space="preserve"> în implementare</t>
      </is>
    </nc>
    <odxf>
      <font>
        <b/>
        <sz val="12"/>
        <color auto="1"/>
      </font>
      <numFmt numFmtId="4" formatCode="#,##0.00"/>
      <fill>
        <patternFill patternType="solid">
          <bgColor theme="9" tint="0.59999389629810485"/>
        </patternFill>
      </fill>
    </odxf>
    <ndxf>
      <font>
        <b val="0"/>
        <sz val="12"/>
        <color auto="1"/>
      </font>
      <numFmt numFmtId="3" formatCode="#,##0"/>
      <fill>
        <patternFill patternType="none">
          <bgColor indexed="65"/>
        </patternFill>
      </fill>
    </ndxf>
  </rcc>
  <rcc rId="2672" sId="1" odxf="1" dxf="1">
    <nc r="AH122" t="inlineStr">
      <is>
        <t xml:space="preserve"> în implementare</t>
      </is>
    </nc>
    <odxf>
      <font>
        <b/>
        <sz val="12"/>
        <color auto="1"/>
      </font>
    </odxf>
    <ndxf>
      <font>
        <b val="0"/>
        <sz val="12"/>
        <color auto="1"/>
      </font>
    </ndxf>
  </rcc>
  <rcc rId="2673" sId="1">
    <nc r="AH125" t="inlineStr">
      <is>
        <t xml:space="preserve"> în implementare</t>
      </is>
    </nc>
  </rcc>
  <rcc rId="2674" sId="1" odxf="1" dxf="1">
    <oc r="AH127">
      <f>SUM(AH123:AH126)</f>
    </oc>
    <nc r="AH127" t="inlineStr">
      <is>
        <t xml:space="preserve"> în implementare</t>
      </is>
    </nc>
    <odxf>
      <font>
        <b/>
        <sz val="12"/>
        <color auto="1"/>
      </font>
      <numFmt numFmtId="4" formatCode="#,##0.00"/>
      <fill>
        <patternFill patternType="solid">
          <bgColor theme="9" tint="0.59999389629810485"/>
        </patternFill>
      </fill>
    </odxf>
    <ndxf>
      <font>
        <b val="0"/>
        <sz val="12"/>
        <color auto="1"/>
      </font>
      <numFmt numFmtId="3" formatCode="#,##0"/>
      <fill>
        <patternFill patternType="none">
          <bgColor indexed="65"/>
        </patternFill>
      </fill>
    </ndxf>
  </rcc>
  <rcc rId="2675" sId="1" odxf="1" dxf="1">
    <nc r="AH128" t="inlineStr">
      <is>
        <t xml:space="preserve"> în implementare</t>
      </is>
    </nc>
    <odxf>
      <font>
        <b/>
        <sz val="12"/>
        <color auto="1"/>
      </font>
    </odxf>
    <ndxf>
      <font>
        <b val="0"/>
        <sz val="12"/>
        <color auto="1"/>
      </font>
    </ndxf>
  </rcc>
  <rcc rId="2676" sId="1" odxf="1" dxf="1">
    <nc r="AH131" t="inlineStr">
      <is>
        <t xml:space="preserve"> în implementare</t>
      </is>
    </nc>
    <odxf>
      <font>
        <b/>
        <sz val="12"/>
        <color auto="1"/>
      </font>
    </odxf>
    <ndxf>
      <font>
        <b val="0"/>
        <sz val="12"/>
        <color auto="1"/>
      </font>
    </ndxf>
  </rcc>
  <rcc rId="2677" sId="1" odxf="1" dxf="1">
    <nc r="AH132" t="inlineStr">
      <is>
        <t xml:space="preserve"> în implementare</t>
      </is>
    </nc>
    <odxf>
      <font>
        <b/>
        <sz val="12"/>
        <color auto="1"/>
      </font>
    </odxf>
    <ndxf>
      <font>
        <b val="0"/>
        <sz val="12"/>
        <color auto="1"/>
      </font>
    </ndxf>
  </rcc>
  <rcc rId="2678" sId="1" odxf="1" dxf="1">
    <nc r="AH133" t="inlineStr">
      <is>
        <t xml:space="preserve"> în implementare</t>
      </is>
    </nc>
    <odxf>
      <font>
        <b/>
        <sz val="12"/>
        <color auto="1"/>
      </font>
    </odxf>
    <ndxf>
      <font>
        <b val="0"/>
        <sz val="12"/>
        <color auto="1"/>
      </font>
    </ndxf>
  </rcc>
  <rcc rId="2679" sId="1" odxf="1" dxf="1">
    <oc r="AH134">
      <f>SUM(AH129:AH133)</f>
    </oc>
    <nc r="AH134" t="inlineStr">
      <is>
        <t xml:space="preserve"> în implementare</t>
      </is>
    </nc>
    <odxf>
      <font>
        <b/>
        <sz val="12"/>
        <color auto="1"/>
      </font>
      <numFmt numFmtId="4" formatCode="#,##0.00"/>
      <fill>
        <patternFill patternType="solid">
          <bgColor theme="9" tint="0.59999389629810485"/>
        </patternFill>
      </fill>
    </odxf>
    <ndxf>
      <font>
        <b val="0"/>
        <sz val="12"/>
        <color auto="1"/>
      </font>
      <numFmt numFmtId="3" formatCode="#,##0"/>
      <fill>
        <patternFill patternType="none">
          <bgColor indexed="65"/>
        </patternFill>
      </fill>
    </ndxf>
  </rcc>
  <rcc rId="2680" sId="1" odxf="1" dxf="1">
    <nc r="AH135" t="inlineStr">
      <is>
        <t xml:space="preserve"> în implementare</t>
      </is>
    </nc>
    <odxf>
      <font>
        <b/>
        <sz val="12"/>
        <color auto="1"/>
      </font>
    </odxf>
    <ndxf>
      <font>
        <b val="0"/>
        <sz val="12"/>
        <color auto="1"/>
      </font>
    </ndxf>
  </rcc>
  <rcc rId="2681" sId="1" odxf="1" dxf="1">
    <nc r="AH138" t="inlineStr">
      <is>
        <t xml:space="preserve"> în implementare</t>
      </is>
    </nc>
    <odxf>
      <font>
        <b/>
        <sz val="12"/>
        <color auto="1"/>
      </font>
    </odxf>
    <ndxf>
      <font>
        <b val="0"/>
        <sz val="12"/>
        <color auto="1"/>
      </font>
    </ndxf>
  </rcc>
  <rcc rId="2682" sId="1" odxf="1" dxf="1">
    <oc r="AH139">
      <f>SUM(AH136:AH138)</f>
    </oc>
    <nc r="AH139" t="inlineStr">
      <is>
        <t xml:space="preserve"> în implementare</t>
      </is>
    </nc>
    <odxf>
      <font>
        <b/>
        <sz val="12"/>
        <color auto="1"/>
      </font>
      <numFmt numFmtId="4" formatCode="#,##0.00"/>
      <fill>
        <patternFill patternType="solid">
          <bgColor theme="9" tint="0.59999389629810485"/>
        </patternFill>
      </fill>
    </odxf>
    <ndxf>
      <font>
        <b val="0"/>
        <sz val="12"/>
        <color auto="1"/>
      </font>
      <numFmt numFmtId="3" formatCode="#,##0"/>
      <fill>
        <patternFill patternType="none">
          <bgColor indexed="65"/>
        </patternFill>
      </fill>
    </ndxf>
  </rcc>
  <rcc rId="2683" sId="1" odxf="1" dxf="1">
    <nc r="AH140" t="inlineStr">
      <is>
        <t xml:space="preserve"> în implementare</t>
      </is>
    </nc>
    <odxf>
      <font>
        <b/>
        <sz val="12"/>
        <color auto="1"/>
      </font>
    </odxf>
    <ndxf>
      <font>
        <b val="0"/>
        <sz val="12"/>
        <color auto="1"/>
      </font>
    </ndxf>
  </rcc>
  <rcc rId="2684" sId="1" odxf="1" dxf="1">
    <oc r="AH144">
      <f>SUM(AH141:AH143)</f>
    </oc>
    <nc r="AH144" t="inlineStr">
      <is>
        <t xml:space="preserve"> în implementare</t>
      </is>
    </nc>
    <odxf>
      <font>
        <b/>
        <sz val="12"/>
        <color auto="1"/>
      </font>
      <numFmt numFmtId="4" formatCode="#,##0.00"/>
      <fill>
        <patternFill patternType="solid">
          <bgColor theme="9" tint="0.59999389629810485"/>
        </patternFill>
      </fill>
    </odxf>
    <ndxf>
      <font>
        <b val="0"/>
        <sz val="12"/>
        <color auto="1"/>
      </font>
      <numFmt numFmtId="3" formatCode="#,##0"/>
      <fill>
        <patternFill patternType="none">
          <bgColor indexed="65"/>
        </patternFill>
      </fill>
    </ndxf>
  </rcc>
  <rcc rId="2685" sId="1" odxf="1" dxf="1">
    <nc r="AH145" t="inlineStr">
      <is>
        <t xml:space="preserve"> în implementare</t>
      </is>
    </nc>
    <odxf>
      <font>
        <b/>
        <sz val="12"/>
        <color auto="1"/>
      </font>
    </odxf>
    <ndxf>
      <font>
        <b val="0"/>
        <sz val="12"/>
        <color auto="1"/>
      </font>
    </ndxf>
  </rcc>
  <rcc rId="2686" sId="1" odxf="1" dxf="1">
    <nc r="AH146" t="inlineStr">
      <is>
        <t xml:space="preserve"> în implementare</t>
      </is>
    </nc>
    <odxf>
      <font>
        <b/>
        <sz val="12"/>
        <color auto="1"/>
      </font>
    </odxf>
    <ndxf>
      <font>
        <b val="0"/>
        <sz val="12"/>
        <color auto="1"/>
      </font>
    </ndxf>
  </rcc>
  <rcc rId="2687" sId="1" odxf="1" dxf="1">
    <nc r="AH147" t="inlineStr">
      <is>
        <t xml:space="preserve"> în implementare</t>
      </is>
    </nc>
    <odxf>
      <font>
        <b/>
        <sz val="12"/>
        <color auto="1"/>
      </font>
    </odxf>
    <ndxf>
      <font>
        <b val="0"/>
        <sz val="12"/>
        <color auto="1"/>
      </font>
    </ndxf>
  </rcc>
  <rcc rId="2688" sId="1" odxf="1" dxf="1">
    <nc r="AH148" t="inlineStr">
      <is>
        <t xml:space="preserve"> în implementare</t>
      </is>
    </nc>
    <odxf>
      <font>
        <b/>
        <sz val="12"/>
        <color auto="1"/>
      </font>
    </odxf>
    <ndxf>
      <font>
        <b val="0"/>
        <sz val="12"/>
        <color auto="1"/>
      </font>
    </ndxf>
  </rcc>
  <rcc rId="2689" sId="1" odxf="1" dxf="1">
    <oc r="AH149">
      <f>SUM(AH146:AH148)</f>
    </oc>
    <nc r="AH149" t="inlineStr">
      <is>
        <t xml:space="preserve"> în implementare</t>
      </is>
    </nc>
    <odxf>
      <font>
        <b/>
        <sz val="12"/>
        <color auto="1"/>
      </font>
      <numFmt numFmtId="4" formatCode="#,##0.00"/>
      <fill>
        <patternFill patternType="solid">
          <bgColor theme="9" tint="0.59999389629810485"/>
        </patternFill>
      </fill>
    </odxf>
    <ndxf>
      <font>
        <b val="0"/>
        <sz val="12"/>
        <color auto="1"/>
      </font>
      <numFmt numFmtId="3" formatCode="#,##0"/>
      <fill>
        <patternFill patternType="none">
          <bgColor indexed="65"/>
        </patternFill>
      </fill>
    </ndxf>
  </rcc>
  <rcc rId="2690" sId="1" odxf="1" dxf="1">
    <nc r="AH150" t="inlineStr">
      <is>
        <t xml:space="preserve"> în implementare</t>
      </is>
    </nc>
    <odxf>
      <font>
        <b/>
        <sz val="12"/>
        <color auto="1"/>
      </font>
    </odxf>
    <ndxf>
      <font>
        <b val="0"/>
        <sz val="12"/>
        <color auto="1"/>
      </font>
    </ndxf>
  </rcc>
  <rcc rId="2691" sId="1" odxf="1" dxf="1">
    <nc r="AH152" t="inlineStr">
      <is>
        <t xml:space="preserve"> în implementare</t>
      </is>
    </nc>
    <odxf>
      <font>
        <b/>
        <sz val="12"/>
        <color auto="1"/>
      </font>
    </odxf>
    <ndxf>
      <font>
        <b val="0"/>
        <sz val="12"/>
        <color auto="1"/>
      </font>
    </ndxf>
  </rcc>
  <rcc rId="2692" sId="1" odxf="1" dxf="1">
    <nc r="AH153" t="inlineStr">
      <is>
        <t xml:space="preserve"> în implementare</t>
      </is>
    </nc>
    <odxf>
      <font>
        <b/>
        <sz val="12"/>
        <color auto="1"/>
      </font>
    </odxf>
    <ndxf>
      <font>
        <b val="0"/>
        <sz val="12"/>
        <color auto="1"/>
      </font>
    </ndxf>
  </rcc>
  <rcc rId="2693" sId="1" odxf="1" dxf="1">
    <oc r="AH154">
      <f>SUM(AH151:AH153)</f>
    </oc>
    <nc r="AH154" t="inlineStr">
      <is>
        <t xml:space="preserve"> în implementare</t>
      </is>
    </nc>
    <odxf>
      <font>
        <b/>
        <sz val="12"/>
        <color auto="1"/>
      </font>
      <numFmt numFmtId="4" formatCode="#,##0.00"/>
      <fill>
        <patternFill patternType="solid">
          <bgColor theme="9" tint="0.59999389629810485"/>
        </patternFill>
      </fill>
    </odxf>
    <ndxf>
      <font>
        <b val="0"/>
        <sz val="12"/>
        <color auto="1"/>
      </font>
      <numFmt numFmtId="3" formatCode="#,##0"/>
      <fill>
        <patternFill patternType="none">
          <bgColor indexed="65"/>
        </patternFill>
      </fill>
    </ndxf>
  </rcc>
  <rcc rId="2694" sId="1" odxf="1" dxf="1">
    <nc r="AH155" t="inlineStr">
      <is>
        <t xml:space="preserve"> în implementare</t>
      </is>
    </nc>
    <odxf>
      <font>
        <b/>
        <sz val="12"/>
        <color auto="1"/>
      </font>
    </odxf>
    <ndxf>
      <font>
        <b val="0"/>
        <sz val="12"/>
        <color auto="1"/>
      </font>
    </ndxf>
  </rcc>
  <rcc rId="2695" sId="1" odxf="1" dxf="1">
    <nc r="AH157" t="inlineStr">
      <is>
        <t xml:space="preserve"> în implementare</t>
      </is>
    </nc>
    <odxf>
      <font>
        <b/>
        <sz val="12"/>
        <color auto="1"/>
      </font>
    </odxf>
    <ndxf>
      <font>
        <b val="0"/>
        <sz val="12"/>
        <color auto="1"/>
      </font>
    </ndxf>
  </rcc>
  <rcc rId="2696" sId="1" odxf="1" dxf="1">
    <nc r="AH158" t="inlineStr">
      <is>
        <t xml:space="preserve"> în implementare</t>
      </is>
    </nc>
    <odxf>
      <font>
        <b/>
        <sz val="12"/>
        <color auto="1"/>
      </font>
    </odxf>
    <ndxf>
      <font>
        <b val="0"/>
        <sz val="12"/>
        <color auto="1"/>
      </font>
    </ndxf>
  </rcc>
  <rcc rId="2697" sId="1" odxf="1" dxf="1">
    <oc r="AH159">
      <f>SUM(AH156:AH158)</f>
    </oc>
    <nc r="AH159" t="inlineStr">
      <is>
        <t xml:space="preserve"> în implementare</t>
      </is>
    </nc>
    <odxf>
      <font>
        <b/>
        <sz val="12"/>
        <color auto="1"/>
      </font>
      <numFmt numFmtId="4" formatCode="#,##0.00"/>
      <fill>
        <patternFill patternType="solid">
          <bgColor theme="9" tint="0.59999389629810485"/>
        </patternFill>
      </fill>
    </odxf>
    <ndxf>
      <font>
        <b val="0"/>
        <sz val="12"/>
        <color auto="1"/>
      </font>
      <numFmt numFmtId="3" formatCode="#,##0"/>
      <fill>
        <patternFill patternType="none">
          <bgColor indexed="65"/>
        </patternFill>
      </fill>
    </ndxf>
  </rcc>
  <rcc rId="2698" sId="1" odxf="1" dxf="1">
    <nc r="AH160" t="inlineStr">
      <is>
        <t xml:space="preserve"> în implementare</t>
      </is>
    </nc>
    <odxf>
      <font>
        <b/>
        <sz val="12"/>
        <color auto="1"/>
      </font>
    </odxf>
    <ndxf>
      <font>
        <b val="0"/>
        <sz val="12"/>
        <color auto="1"/>
      </font>
    </ndxf>
  </rcc>
  <rfmt sheetId="1" sqref="AH162" start="0" length="0">
    <dxf>
      <font>
        <sz val="12"/>
        <color auto="1"/>
      </font>
    </dxf>
  </rfmt>
  <rcc rId="2699" sId="1" odxf="1" dxf="1">
    <nc r="AH163" t="inlineStr">
      <is>
        <t xml:space="preserve"> în implementare</t>
      </is>
    </nc>
    <odxf>
      <font>
        <b/>
        <sz val="12"/>
        <color auto="1"/>
      </font>
    </odxf>
    <ndxf>
      <font>
        <b val="0"/>
        <sz val="12"/>
        <color auto="1"/>
      </font>
    </ndxf>
  </rcc>
  <rcc rId="2700" sId="1" odxf="1" dxf="1">
    <oc r="AH164">
      <f>SUM(AH161:AH163)</f>
    </oc>
    <nc r="AH164" t="inlineStr">
      <is>
        <t xml:space="preserve"> în implementare</t>
      </is>
    </nc>
    <odxf>
      <font>
        <b/>
        <sz val="12"/>
        <color auto="1"/>
      </font>
      <numFmt numFmtId="4" formatCode="#,##0.00"/>
      <fill>
        <patternFill patternType="solid">
          <bgColor theme="9" tint="0.59999389629810485"/>
        </patternFill>
      </fill>
    </odxf>
    <ndxf>
      <font>
        <b val="0"/>
        <sz val="12"/>
        <color auto="1"/>
      </font>
      <numFmt numFmtId="3" formatCode="#,##0"/>
      <fill>
        <patternFill patternType="none">
          <bgColor indexed="65"/>
        </patternFill>
      </fill>
    </ndxf>
  </rcc>
  <rcc rId="2701" sId="1" odxf="1" dxf="1">
    <nc r="AH165" t="inlineStr">
      <is>
        <t xml:space="preserve"> în implementare</t>
      </is>
    </nc>
    <odxf>
      <font>
        <b/>
        <sz val="12"/>
        <color auto="1"/>
      </font>
    </odxf>
    <ndxf>
      <font>
        <b val="0"/>
        <sz val="12"/>
        <color auto="1"/>
      </font>
    </ndxf>
  </rcc>
  <rcc rId="2702" sId="1" odxf="1" dxf="1">
    <nc r="AH168" t="inlineStr">
      <is>
        <t xml:space="preserve"> în implementare</t>
      </is>
    </nc>
    <odxf>
      <font>
        <b/>
        <sz val="12"/>
        <color auto="1"/>
      </font>
    </odxf>
    <ndxf>
      <font>
        <b val="0"/>
        <sz val="12"/>
        <color auto="1"/>
      </font>
    </ndxf>
  </rcc>
  <rcc rId="2703" sId="1" odxf="1" dxf="1">
    <oc r="AH169">
      <f>SUM(AH166:AH168)</f>
    </oc>
    <nc r="AH169" t="inlineStr">
      <is>
        <t xml:space="preserve"> în implementare</t>
      </is>
    </nc>
    <odxf>
      <font>
        <b/>
        <sz val="12"/>
        <color auto="1"/>
      </font>
      <numFmt numFmtId="4" formatCode="#,##0.00"/>
      <fill>
        <patternFill patternType="solid">
          <bgColor theme="9" tint="0.59999389629810485"/>
        </patternFill>
      </fill>
    </odxf>
    <ndxf>
      <font>
        <b val="0"/>
        <sz val="12"/>
        <color auto="1"/>
      </font>
      <numFmt numFmtId="3" formatCode="#,##0"/>
      <fill>
        <patternFill patternType="none">
          <bgColor indexed="65"/>
        </patternFill>
      </fill>
    </ndxf>
  </rcc>
  <rcc rId="2704" sId="1" odxf="1" dxf="1">
    <nc r="AH170" t="inlineStr">
      <is>
        <t xml:space="preserve"> în implementare</t>
      </is>
    </nc>
    <odxf>
      <font>
        <b/>
        <sz val="12"/>
        <color auto="1"/>
      </font>
    </odxf>
    <ndxf>
      <font>
        <b val="0"/>
        <sz val="12"/>
        <color auto="1"/>
      </font>
    </ndxf>
  </rcc>
  <rcc rId="2705" sId="1" odxf="1" dxf="1">
    <nc r="AH173" t="inlineStr">
      <is>
        <t xml:space="preserve"> în implementare</t>
      </is>
    </nc>
    <odxf>
      <font>
        <b/>
        <sz val="12"/>
        <color auto="1"/>
      </font>
    </odxf>
    <ndxf>
      <font>
        <b val="0"/>
        <sz val="12"/>
        <color auto="1"/>
      </font>
    </ndxf>
  </rcc>
  <rcc rId="2706" sId="1" odxf="1" dxf="1">
    <oc r="AH174">
      <f>SUM(AH171:AH173)</f>
    </oc>
    <nc r="AH174" t="inlineStr">
      <is>
        <t xml:space="preserve"> în implementare</t>
      </is>
    </nc>
    <odxf>
      <font>
        <b/>
        <sz val="12"/>
        <color auto="1"/>
      </font>
      <numFmt numFmtId="4" formatCode="#,##0.00"/>
      <fill>
        <patternFill patternType="solid">
          <bgColor theme="9" tint="0.59999389629810485"/>
        </patternFill>
      </fill>
    </odxf>
    <ndxf>
      <font>
        <b val="0"/>
        <sz val="12"/>
        <color auto="1"/>
      </font>
      <numFmt numFmtId="3" formatCode="#,##0"/>
      <fill>
        <patternFill patternType="none">
          <bgColor indexed="65"/>
        </patternFill>
      </fill>
    </ndxf>
  </rcc>
  <rcc rId="2707" sId="1" odxf="1" dxf="1">
    <nc r="AH175" t="inlineStr">
      <is>
        <t xml:space="preserve"> în implementare</t>
      </is>
    </nc>
    <odxf>
      <font>
        <b/>
        <sz val="12"/>
        <color auto="1"/>
      </font>
    </odxf>
    <ndxf>
      <font>
        <b val="0"/>
        <sz val="12"/>
        <color auto="1"/>
      </font>
    </ndxf>
  </rcc>
  <rcc rId="2708" sId="1" odxf="1" dxf="1">
    <nc r="AH178" t="inlineStr">
      <is>
        <t xml:space="preserve"> în implementare</t>
      </is>
    </nc>
    <odxf>
      <font>
        <sz val="12"/>
        <color auto="1"/>
      </font>
    </odxf>
    <ndxf>
      <font>
        <sz val="12"/>
        <color auto="1"/>
      </font>
    </ndxf>
  </rcc>
  <rcc rId="2709" sId="1" odxf="1" dxf="1">
    <nc r="AH179" t="inlineStr">
      <is>
        <t xml:space="preserve"> în implementare</t>
      </is>
    </nc>
    <odxf>
      <font>
        <sz val="12"/>
        <color auto="1"/>
      </font>
    </odxf>
    <ndxf>
      <font>
        <sz val="12"/>
        <color auto="1"/>
      </font>
    </ndxf>
  </rcc>
  <rcc rId="2710" sId="1" odxf="1" dxf="1">
    <nc r="AH180" t="inlineStr">
      <is>
        <t xml:space="preserve"> în implementare</t>
      </is>
    </nc>
    <odxf>
      <font>
        <b/>
        <sz val="12"/>
        <color auto="1"/>
      </font>
    </odxf>
    <ndxf>
      <font>
        <b val="0"/>
        <sz val="12"/>
        <color auto="1"/>
      </font>
    </ndxf>
  </rcc>
  <rcc rId="2711" sId="1" odxf="1" dxf="1">
    <oc r="AH181">
      <f>SUM(AH176:AH180)</f>
    </oc>
    <nc r="AH181" t="inlineStr">
      <is>
        <t xml:space="preserve"> în implementare</t>
      </is>
    </nc>
    <odxf>
      <font>
        <b/>
        <sz val="12"/>
        <color auto="1"/>
      </font>
      <numFmt numFmtId="4" formatCode="#,##0.00"/>
      <fill>
        <patternFill patternType="solid">
          <bgColor theme="9" tint="0.59999389629810485"/>
        </patternFill>
      </fill>
    </odxf>
    <ndxf>
      <font>
        <b val="0"/>
        <sz val="12"/>
        <color auto="1"/>
      </font>
      <numFmt numFmtId="3" formatCode="#,##0"/>
      <fill>
        <patternFill patternType="none">
          <bgColor indexed="65"/>
        </patternFill>
      </fill>
    </ndxf>
  </rcc>
  <rcc rId="2712" sId="1" odxf="1" dxf="1">
    <nc r="AH182" t="inlineStr">
      <is>
        <t xml:space="preserve"> în implementare</t>
      </is>
    </nc>
    <odxf>
      <font>
        <b/>
        <sz val="12"/>
        <color auto="1"/>
      </font>
    </odxf>
    <ndxf>
      <font>
        <b val="0"/>
        <sz val="12"/>
        <color auto="1"/>
      </font>
    </ndxf>
  </rcc>
  <rcc rId="2713" sId="1" odxf="1" dxf="1">
    <nc r="AH183" t="inlineStr">
      <is>
        <t xml:space="preserve"> în implementare</t>
      </is>
    </nc>
    <odxf>
      <font>
        <b/>
        <sz val="12"/>
        <color auto="1"/>
      </font>
    </odxf>
    <ndxf>
      <font>
        <b val="0"/>
        <sz val="12"/>
        <color auto="1"/>
      </font>
    </ndxf>
  </rcc>
  <rcc rId="2714" sId="1" odxf="1" dxf="1">
    <nc r="AH184" t="inlineStr">
      <is>
        <t xml:space="preserve"> în implementare</t>
      </is>
    </nc>
    <odxf>
      <font>
        <b/>
        <sz val="12"/>
        <color auto="1"/>
      </font>
    </odxf>
    <ndxf>
      <font>
        <b val="0"/>
        <sz val="12"/>
        <color auto="1"/>
      </font>
    </ndxf>
  </rcc>
  <rcc rId="2715" sId="1" odxf="1" dxf="1">
    <nc r="AH185" t="inlineStr">
      <is>
        <t xml:space="preserve"> în implementare</t>
      </is>
    </nc>
    <odxf>
      <font>
        <b/>
        <sz val="12"/>
        <color auto="1"/>
      </font>
    </odxf>
    <ndxf>
      <font>
        <b val="0"/>
        <sz val="12"/>
        <color auto="1"/>
      </font>
    </ndxf>
  </rcc>
  <rcc rId="2716" sId="1" odxf="1" dxf="1">
    <nc r="AH186" t="inlineStr">
      <is>
        <t xml:space="preserve"> în implementare</t>
      </is>
    </nc>
    <odxf>
      <font>
        <b/>
        <sz val="12"/>
        <color auto="1"/>
      </font>
    </odxf>
    <ndxf>
      <font>
        <b val="0"/>
        <sz val="12"/>
        <color auto="1"/>
      </font>
    </ndxf>
  </rcc>
  <rcc rId="2717" sId="1" odxf="1" dxf="1">
    <oc r="AH187">
      <f>SUM(AH183:AH186)</f>
    </oc>
    <nc r="AH187" t="inlineStr">
      <is>
        <t xml:space="preserve"> în implementare</t>
      </is>
    </nc>
    <odxf>
      <font>
        <b/>
        <sz val="12"/>
        <color auto="1"/>
      </font>
      <numFmt numFmtId="4" formatCode="#,##0.00"/>
      <fill>
        <patternFill patternType="solid">
          <bgColor theme="9" tint="0.59999389629810485"/>
        </patternFill>
      </fill>
    </odxf>
    <ndxf>
      <font>
        <b val="0"/>
        <sz val="12"/>
        <color auto="1"/>
      </font>
      <numFmt numFmtId="3" formatCode="#,##0"/>
      <fill>
        <patternFill patternType="none">
          <bgColor indexed="65"/>
        </patternFill>
      </fill>
    </ndxf>
  </rcc>
  <rcc rId="2718" sId="1" odxf="1" dxf="1">
    <nc r="AH188" t="inlineStr">
      <is>
        <t xml:space="preserve"> în implementare</t>
      </is>
    </nc>
    <odxf>
      <font>
        <b/>
        <sz val="12"/>
        <color auto="1"/>
      </font>
    </odxf>
    <ndxf>
      <font>
        <b val="0"/>
        <sz val="12"/>
        <color auto="1"/>
      </font>
    </ndxf>
  </rcc>
  <rcc rId="2719" sId="1" odxf="1" dxf="1">
    <nc r="AH189" t="inlineStr">
      <is>
        <t xml:space="preserve"> în implementare</t>
      </is>
    </nc>
    <odxf>
      <font>
        <b/>
        <sz val="12"/>
        <color auto="1"/>
      </font>
    </odxf>
    <ndxf>
      <font>
        <b val="0"/>
        <sz val="12"/>
        <color auto="1"/>
      </font>
    </ndxf>
  </rcc>
  <rcc rId="2720" sId="1" odxf="1" dxf="1">
    <nc r="AH190" t="inlineStr">
      <is>
        <t xml:space="preserve"> în implementare</t>
      </is>
    </nc>
    <odxf>
      <font>
        <b/>
        <sz val="12"/>
        <color auto="1"/>
      </font>
    </odxf>
    <ndxf>
      <font>
        <b val="0"/>
        <sz val="12"/>
        <color auto="1"/>
      </font>
    </ndxf>
  </rcc>
  <rcc rId="2721" sId="1" odxf="1" dxf="1">
    <nc r="AH191" t="inlineStr">
      <is>
        <t xml:space="preserve"> în implementare</t>
      </is>
    </nc>
    <odxf>
      <font>
        <b/>
        <sz val="12"/>
        <color auto="1"/>
      </font>
    </odxf>
    <ndxf>
      <font>
        <b val="0"/>
        <sz val="12"/>
        <color auto="1"/>
      </font>
    </ndxf>
  </rcc>
  <rcc rId="2722" sId="1" odxf="1" dxf="1">
    <oc r="AH192">
      <f>SUM(AH189:AH191)</f>
    </oc>
    <nc r="AH192" t="inlineStr">
      <is>
        <t xml:space="preserve"> în implementare</t>
      </is>
    </nc>
    <odxf>
      <font>
        <b/>
        <sz val="12"/>
        <color auto="1"/>
      </font>
      <numFmt numFmtId="4" formatCode="#,##0.00"/>
      <fill>
        <patternFill patternType="solid">
          <bgColor theme="9" tint="0.59999389629810485"/>
        </patternFill>
      </fill>
    </odxf>
    <ndxf>
      <font>
        <b val="0"/>
        <sz val="12"/>
        <color auto="1"/>
      </font>
      <numFmt numFmtId="3" formatCode="#,##0"/>
      <fill>
        <patternFill patternType="none">
          <bgColor indexed="65"/>
        </patternFill>
      </fill>
    </ndxf>
  </rcc>
  <rcc rId="2723" sId="1" odxf="1" dxf="1">
    <nc r="AH193" t="inlineStr">
      <is>
        <t xml:space="preserve"> în implementare</t>
      </is>
    </nc>
    <odxf>
      <font>
        <b/>
        <sz val="12"/>
        <color auto="1"/>
      </font>
    </odxf>
    <ndxf>
      <font>
        <b val="0"/>
        <sz val="12"/>
        <color auto="1"/>
      </font>
    </ndxf>
  </rcc>
  <rcc rId="2724" sId="1" odxf="1" dxf="1">
    <nc r="AH196" t="inlineStr">
      <is>
        <t xml:space="preserve"> în implementare</t>
      </is>
    </nc>
    <odxf>
      <font>
        <b/>
        <sz val="12"/>
        <color auto="1"/>
      </font>
    </odxf>
    <ndxf>
      <font>
        <b val="0"/>
        <sz val="12"/>
        <color auto="1"/>
      </font>
    </ndxf>
  </rcc>
  <rcc rId="2725" sId="1" odxf="1" dxf="1">
    <oc r="AH197">
      <f>SUM(AH194:AH196)</f>
    </oc>
    <nc r="AH197" t="inlineStr">
      <is>
        <t xml:space="preserve"> în implementare</t>
      </is>
    </nc>
    <odxf>
      <font>
        <b/>
        <sz val="12"/>
        <color auto="1"/>
      </font>
      <numFmt numFmtId="4" formatCode="#,##0.00"/>
      <fill>
        <patternFill patternType="solid">
          <bgColor theme="9" tint="0.59999389629810485"/>
        </patternFill>
      </fill>
    </odxf>
    <ndxf>
      <font>
        <b val="0"/>
        <sz val="12"/>
        <color auto="1"/>
      </font>
      <numFmt numFmtId="3" formatCode="#,##0"/>
      <fill>
        <patternFill patternType="none">
          <bgColor indexed="65"/>
        </patternFill>
      </fill>
    </ndxf>
  </rcc>
  <rcc rId="2726" sId="1" odxf="1" dxf="1">
    <nc r="AH198" t="inlineStr">
      <is>
        <t xml:space="preserve"> în implementare</t>
      </is>
    </nc>
    <odxf>
      <font>
        <b/>
        <sz val="12"/>
        <color auto="1"/>
      </font>
    </odxf>
    <ndxf>
      <font>
        <b val="0"/>
        <sz val="12"/>
        <color auto="1"/>
      </font>
    </ndxf>
  </rcc>
  <rcc rId="2727" sId="1" odxf="1" dxf="1">
    <nc r="AH199" t="inlineStr">
      <is>
        <t xml:space="preserve"> în implementare</t>
      </is>
    </nc>
    <odxf>
      <font>
        <b/>
        <sz val="12"/>
        <color auto="1"/>
      </font>
    </odxf>
    <ndxf>
      <font>
        <b val="0"/>
        <sz val="12"/>
        <color auto="1"/>
      </font>
    </ndxf>
  </rcc>
  <rcc rId="2728" sId="1" odxf="1" dxf="1">
    <nc r="AH200" t="inlineStr">
      <is>
        <t xml:space="preserve"> în implementare</t>
      </is>
    </nc>
    <odxf>
      <font>
        <b/>
        <sz val="12"/>
        <color auto="1"/>
      </font>
    </odxf>
    <ndxf>
      <font>
        <b val="0"/>
        <sz val="12"/>
        <color auto="1"/>
      </font>
    </ndxf>
  </rcc>
  <rcc rId="2729" sId="1" odxf="1" dxf="1">
    <nc r="AH201" t="inlineStr">
      <is>
        <t xml:space="preserve"> în implementare</t>
      </is>
    </nc>
    <odxf>
      <font>
        <b/>
        <sz val="12"/>
        <color auto="1"/>
      </font>
    </odxf>
    <ndxf>
      <font>
        <b val="0"/>
        <sz val="12"/>
        <color auto="1"/>
      </font>
    </ndxf>
  </rcc>
  <rcc rId="2730" sId="1" odxf="1" dxf="1">
    <oc r="AH202">
      <f>SUM(AH199:AH201)</f>
    </oc>
    <nc r="AH202" t="inlineStr">
      <is>
        <t xml:space="preserve"> în implementare</t>
      </is>
    </nc>
    <odxf>
      <font>
        <b/>
        <sz val="12"/>
        <color auto="1"/>
      </font>
      <numFmt numFmtId="4" formatCode="#,##0.00"/>
      <fill>
        <patternFill patternType="solid">
          <bgColor theme="9" tint="0.59999389629810485"/>
        </patternFill>
      </fill>
    </odxf>
    <ndxf>
      <font>
        <b val="0"/>
        <sz val="12"/>
        <color auto="1"/>
      </font>
      <numFmt numFmtId="3" formatCode="#,##0"/>
      <fill>
        <patternFill patternType="none">
          <bgColor indexed="65"/>
        </patternFill>
      </fill>
    </ndxf>
  </rcc>
  <rcc rId="2731" sId="1" odxf="1" dxf="1">
    <nc r="AH203" t="inlineStr">
      <is>
        <t xml:space="preserve"> în implementare</t>
      </is>
    </nc>
    <odxf>
      <font>
        <b/>
        <sz val="12"/>
        <color auto="1"/>
      </font>
    </odxf>
    <ndxf>
      <font>
        <b val="0"/>
        <sz val="12"/>
        <color auto="1"/>
      </font>
    </ndxf>
  </rcc>
  <rcc rId="2732" sId="1" odxf="1" dxf="1">
    <nc r="AH205" t="inlineStr">
      <is>
        <t xml:space="preserve"> în implementare</t>
      </is>
    </nc>
    <odxf>
      <font>
        <b/>
        <sz val="12"/>
        <color auto="1"/>
      </font>
    </odxf>
    <ndxf>
      <font>
        <b val="0"/>
        <sz val="12"/>
        <color auto="1"/>
      </font>
    </ndxf>
  </rcc>
  <rcc rId="2733" sId="1" odxf="1" dxf="1">
    <nc r="AH206" t="inlineStr">
      <is>
        <t xml:space="preserve"> în implementare</t>
      </is>
    </nc>
    <odxf>
      <font>
        <b/>
        <sz val="12"/>
        <color auto="1"/>
      </font>
    </odxf>
    <ndxf>
      <font>
        <b val="0"/>
        <sz val="12"/>
        <color auto="1"/>
      </font>
    </ndxf>
  </rcc>
  <rcc rId="2734" sId="1" odxf="1" dxf="1">
    <oc r="AH207">
      <f>SUM(AH204:AH206)</f>
    </oc>
    <nc r="AH207" t="inlineStr">
      <is>
        <t xml:space="preserve"> în implementare</t>
      </is>
    </nc>
    <odxf>
      <font>
        <b/>
        <sz val="12"/>
        <color auto="1"/>
      </font>
      <numFmt numFmtId="4" formatCode="#,##0.00"/>
      <fill>
        <patternFill patternType="solid">
          <bgColor theme="9" tint="0.59999389629810485"/>
        </patternFill>
      </fill>
    </odxf>
    <ndxf>
      <font>
        <b val="0"/>
        <sz val="12"/>
        <color auto="1"/>
      </font>
      <numFmt numFmtId="3" formatCode="#,##0"/>
      <fill>
        <patternFill patternType="none">
          <bgColor indexed="65"/>
        </patternFill>
      </fill>
    </ndxf>
  </rcc>
  <rcc rId="2735" sId="1" odxf="1" dxf="1">
    <nc r="AH208" t="inlineStr">
      <is>
        <t xml:space="preserve"> în implementare</t>
      </is>
    </nc>
    <odxf>
      <font>
        <b/>
        <sz val="12"/>
        <color auto="1"/>
      </font>
    </odxf>
    <ndxf>
      <font>
        <b val="0"/>
        <sz val="12"/>
        <color auto="1"/>
      </font>
    </ndxf>
  </rcc>
  <rcc rId="2736" sId="1" odxf="1" dxf="1">
    <nc r="AH211" t="inlineStr">
      <is>
        <t xml:space="preserve"> în implementare</t>
      </is>
    </nc>
    <odxf>
      <font>
        <b/>
        <sz val="12"/>
        <color auto="1"/>
      </font>
    </odxf>
    <ndxf>
      <font>
        <b val="0"/>
        <sz val="12"/>
        <color auto="1"/>
      </font>
    </ndxf>
  </rcc>
  <rcc rId="2737" sId="1" odxf="1" dxf="1">
    <oc r="AH212">
      <f>SUM(AH209:AH211)</f>
    </oc>
    <nc r="AH212" t="inlineStr">
      <is>
        <t xml:space="preserve"> în implementare</t>
      </is>
    </nc>
    <odxf>
      <font>
        <b/>
        <sz val="12"/>
        <color auto="1"/>
      </font>
      <numFmt numFmtId="4" formatCode="#,##0.00"/>
      <fill>
        <patternFill patternType="solid">
          <bgColor theme="9" tint="0.59999389629810485"/>
        </patternFill>
      </fill>
    </odxf>
    <ndxf>
      <font>
        <b val="0"/>
        <sz val="12"/>
        <color auto="1"/>
      </font>
      <numFmt numFmtId="3" formatCode="#,##0"/>
      <fill>
        <patternFill patternType="none">
          <bgColor indexed="65"/>
        </patternFill>
      </fill>
    </ndxf>
  </rcc>
  <rcc rId="2738" sId="1" odxf="1" dxf="1">
    <nc r="AH213" t="inlineStr">
      <is>
        <t xml:space="preserve"> în implementare</t>
      </is>
    </nc>
    <odxf>
      <font>
        <b/>
        <sz val="12"/>
        <color auto="1"/>
      </font>
    </odxf>
    <ndxf>
      <font>
        <b val="0"/>
        <sz val="12"/>
        <color auto="1"/>
      </font>
    </ndxf>
  </rcc>
  <rcc rId="2739" sId="1" odxf="1" dxf="1">
    <nc r="AH215" t="inlineStr">
      <is>
        <t xml:space="preserve"> în implementare</t>
      </is>
    </nc>
    <odxf>
      <font>
        <b/>
        <sz val="12"/>
        <color auto="1"/>
      </font>
    </odxf>
    <ndxf>
      <font>
        <b val="0"/>
        <sz val="12"/>
        <color auto="1"/>
      </font>
    </ndxf>
  </rcc>
  <rcc rId="2740" sId="1" odxf="1" dxf="1">
    <nc r="AH216" t="inlineStr">
      <is>
        <t xml:space="preserve"> în implementare</t>
      </is>
    </nc>
    <odxf>
      <font>
        <b/>
        <sz val="12"/>
        <color auto="1"/>
      </font>
    </odxf>
    <ndxf>
      <font>
        <b val="0"/>
        <sz val="12"/>
        <color auto="1"/>
      </font>
    </ndxf>
  </rcc>
  <rcc rId="2741" sId="1" odxf="1" dxf="1">
    <oc r="AH217">
      <f>SUM(AH214:AH216)</f>
    </oc>
    <nc r="AH217" t="inlineStr">
      <is>
        <t xml:space="preserve"> în implementare</t>
      </is>
    </nc>
    <odxf>
      <font>
        <b/>
        <sz val="12"/>
        <color auto="1"/>
      </font>
      <numFmt numFmtId="4" formatCode="#,##0.00"/>
      <fill>
        <patternFill patternType="solid">
          <bgColor theme="9" tint="0.59999389629810485"/>
        </patternFill>
      </fill>
    </odxf>
    <ndxf>
      <font>
        <b val="0"/>
        <sz val="12"/>
        <color auto="1"/>
      </font>
      <numFmt numFmtId="3" formatCode="#,##0"/>
      <fill>
        <patternFill patternType="none">
          <bgColor indexed="65"/>
        </patternFill>
      </fill>
    </ndxf>
  </rcc>
  <rcc rId="2742" sId="1" odxf="1" dxf="1">
    <nc r="AH218" t="inlineStr">
      <is>
        <t xml:space="preserve"> în implementare</t>
      </is>
    </nc>
    <odxf>
      <font>
        <b/>
        <sz val="12"/>
        <color auto="1"/>
      </font>
    </odxf>
    <ndxf>
      <font>
        <b val="0"/>
        <sz val="12"/>
        <color auto="1"/>
      </font>
    </ndxf>
  </rcc>
  <rcc rId="2743" sId="1" odxf="1" dxf="1">
    <nc r="AH220" t="inlineStr">
      <is>
        <t xml:space="preserve"> în implementare</t>
      </is>
    </nc>
    <odxf>
      <font>
        <b/>
        <sz val="12"/>
        <color auto="1"/>
      </font>
    </odxf>
    <ndxf>
      <font>
        <b val="0"/>
        <sz val="12"/>
        <color auto="1"/>
      </font>
    </ndxf>
  </rcc>
  <rcc rId="2744" sId="1" odxf="1" dxf="1">
    <nc r="AH221" t="inlineStr">
      <is>
        <t xml:space="preserve"> în implementare</t>
      </is>
    </nc>
    <odxf>
      <font>
        <b/>
        <sz val="12"/>
        <color auto="1"/>
      </font>
    </odxf>
    <ndxf>
      <font>
        <b val="0"/>
        <sz val="12"/>
        <color auto="1"/>
      </font>
    </ndxf>
  </rcc>
  <rcc rId="2745" sId="1" odxf="1" dxf="1">
    <oc r="AH222">
      <f>SUM(AH219:AH221)</f>
    </oc>
    <nc r="AH222" t="inlineStr">
      <is>
        <t xml:space="preserve"> în implementare</t>
      </is>
    </nc>
    <odxf>
      <font>
        <b/>
        <sz val="12"/>
        <color auto="1"/>
      </font>
      <numFmt numFmtId="4" formatCode="#,##0.00"/>
      <fill>
        <patternFill patternType="solid">
          <bgColor theme="9" tint="0.59999389629810485"/>
        </patternFill>
      </fill>
    </odxf>
    <ndxf>
      <font>
        <b val="0"/>
        <sz val="12"/>
        <color auto="1"/>
      </font>
      <numFmt numFmtId="3" formatCode="#,##0"/>
      <fill>
        <patternFill patternType="none">
          <bgColor indexed="65"/>
        </patternFill>
      </fill>
    </ndxf>
  </rcc>
  <rcc rId="2746" sId="1" odxf="1" dxf="1">
    <nc r="AH223" t="inlineStr">
      <is>
        <t xml:space="preserve"> în implementare</t>
      </is>
    </nc>
    <odxf>
      <font>
        <b/>
        <sz val="12"/>
        <color auto="1"/>
      </font>
    </odxf>
    <ndxf>
      <font>
        <b val="0"/>
        <sz val="12"/>
        <color auto="1"/>
      </font>
    </ndxf>
  </rcc>
  <rcc rId="2747" sId="1">
    <nc r="AH228" t="inlineStr">
      <is>
        <t xml:space="preserve"> în implementare</t>
      </is>
    </nc>
  </rcc>
  <rcc rId="2748" sId="1" odxf="1" dxf="1">
    <oc r="AH229">
      <f>SUM(AH224:AH228)</f>
    </oc>
    <nc r="AH229" t="inlineStr">
      <is>
        <t xml:space="preserve"> în implementare</t>
      </is>
    </nc>
    <odxf>
      <font>
        <b/>
        <sz val="12"/>
        <color auto="1"/>
      </font>
      <numFmt numFmtId="4" formatCode="#,##0.00"/>
      <fill>
        <patternFill patternType="solid">
          <bgColor theme="9" tint="0.59999389629810485"/>
        </patternFill>
      </fill>
    </odxf>
    <ndxf>
      <font>
        <b val="0"/>
        <sz val="12"/>
        <color auto="1"/>
      </font>
      <numFmt numFmtId="3" formatCode="#,##0"/>
      <fill>
        <patternFill patternType="none">
          <bgColor indexed="65"/>
        </patternFill>
      </fill>
    </ndxf>
  </rcc>
  <rcc rId="2749" sId="1" odxf="1" dxf="1">
    <nc r="AH230" t="inlineStr">
      <is>
        <t xml:space="preserve"> în implementare</t>
      </is>
    </nc>
    <odxf>
      <font>
        <b/>
        <sz val="12"/>
        <color auto="1"/>
      </font>
    </odxf>
    <ndxf>
      <font>
        <b val="0"/>
        <sz val="12"/>
        <color auto="1"/>
      </font>
    </ndxf>
  </rcc>
  <rcc rId="2750" sId="1">
    <nc r="AH231" t="inlineStr">
      <is>
        <t xml:space="preserve"> în implementare</t>
      </is>
    </nc>
  </rcc>
  <rcc rId="2751" sId="1" odxf="1" dxf="1">
    <nc r="AH232" t="inlineStr">
      <is>
        <t xml:space="preserve"> în implementare</t>
      </is>
    </nc>
    <odxf>
      <font>
        <b/>
        <sz val="12"/>
        <color auto="1"/>
      </font>
    </odxf>
    <ndxf>
      <font>
        <b val="0"/>
        <sz val="12"/>
        <color auto="1"/>
      </font>
    </ndxf>
  </rcc>
  <rcc rId="2752" sId="1" odxf="1" dxf="1">
    <nc r="AH233" t="inlineStr">
      <is>
        <t xml:space="preserve"> în implementare</t>
      </is>
    </nc>
    <odxf>
      <font>
        <b/>
        <sz val="12"/>
        <color auto="1"/>
      </font>
    </odxf>
    <ndxf>
      <font>
        <b val="0"/>
        <sz val="12"/>
        <color auto="1"/>
      </font>
    </ndxf>
  </rcc>
  <rcc rId="2753" sId="1" odxf="1" dxf="1">
    <oc r="AH234">
      <f>SUM(AH231:AH233)</f>
    </oc>
    <nc r="AH234" t="inlineStr">
      <is>
        <t xml:space="preserve"> în implementare</t>
      </is>
    </nc>
    <odxf>
      <font>
        <b/>
        <sz val="12"/>
        <color auto="1"/>
      </font>
      <numFmt numFmtId="4" formatCode="#,##0.00"/>
      <fill>
        <patternFill patternType="solid">
          <bgColor theme="9" tint="0.59999389629810485"/>
        </patternFill>
      </fill>
    </odxf>
    <ndxf>
      <font>
        <b val="0"/>
        <sz val="12"/>
        <color auto="1"/>
      </font>
      <numFmt numFmtId="3" formatCode="#,##0"/>
      <fill>
        <patternFill patternType="none">
          <bgColor indexed="65"/>
        </patternFill>
      </fill>
    </ndxf>
  </rcc>
  <rcc rId="2754" sId="1" odxf="1" dxf="1">
    <nc r="AH235" t="inlineStr">
      <is>
        <t xml:space="preserve"> în implementare</t>
      </is>
    </nc>
    <odxf>
      <font>
        <b/>
        <sz val="12"/>
        <color auto="1"/>
      </font>
    </odxf>
    <ndxf>
      <font>
        <b val="0"/>
        <sz val="12"/>
        <color auto="1"/>
      </font>
    </ndxf>
  </rcc>
  <rcc rId="2755" sId="1" odxf="1" dxf="1">
    <oc r="AH238" t="inlineStr">
      <is>
        <t>finalizat</t>
      </is>
    </oc>
    <nc r="AH238" t="inlineStr">
      <is>
        <t xml:space="preserve"> în implementare</t>
      </is>
    </nc>
    <odxf>
      <font>
        <sz val="12"/>
        <color auto="1"/>
      </font>
    </odxf>
    <ndxf>
      <font>
        <sz val="12"/>
        <color auto="1"/>
      </font>
    </ndxf>
  </rcc>
  <rcc rId="2756" sId="1" odxf="1" dxf="1">
    <oc r="AH254" t="inlineStr">
      <is>
        <t>finalizat</t>
      </is>
    </oc>
    <nc r="AH254" t="inlineStr">
      <is>
        <t xml:space="preserve"> în implementare</t>
      </is>
    </nc>
    <odxf>
      <font>
        <sz val="12"/>
        <color auto="1"/>
      </font>
    </odxf>
    <ndxf>
      <font>
        <sz val="12"/>
        <color auto="1"/>
      </font>
    </ndxf>
  </rcc>
  <rcc rId="2757" sId="1" odxf="1" dxf="1">
    <oc r="AH262" t="inlineStr">
      <is>
        <t>finalizat</t>
      </is>
    </oc>
    <nc r="AH262" t="inlineStr">
      <is>
        <t xml:space="preserve"> în implementare</t>
      </is>
    </nc>
    <odxf>
      <font>
        <sz val="12"/>
        <color auto="1"/>
      </font>
    </odxf>
    <ndxf>
      <font>
        <sz val="12"/>
        <color auto="1"/>
      </font>
    </ndxf>
  </rcc>
  <rcc rId="2758" sId="1" odxf="1" dxf="1">
    <nc r="AH293" t="inlineStr">
      <is>
        <t xml:space="preserve"> în implementare</t>
      </is>
    </nc>
    <odxf>
      <font>
        <sz val="12"/>
        <color auto="1"/>
      </font>
    </odxf>
    <ndxf>
      <font>
        <sz val="12"/>
        <color auto="1"/>
      </font>
    </ndxf>
  </rcc>
  <rcc rId="2759" sId="1" odxf="1" dxf="1">
    <nc r="AH294" t="inlineStr">
      <is>
        <t xml:space="preserve"> în implementare</t>
      </is>
    </nc>
    <odxf>
      <font>
        <sz val="12"/>
        <color auto="1"/>
      </font>
    </odxf>
    <ndxf>
      <font>
        <sz val="12"/>
        <color auto="1"/>
      </font>
    </ndxf>
  </rcc>
  <rcc rId="2760" sId="1" odxf="1" dxf="1">
    <nc r="AH298" t="inlineStr">
      <is>
        <t xml:space="preserve"> în implementare</t>
      </is>
    </nc>
    <odxf>
      <font>
        <sz val="12"/>
        <color auto="1"/>
      </font>
    </odxf>
    <ndxf>
      <font>
        <sz val="12"/>
        <color auto="1"/>
      </font>
    </ndxf>
  </rcc>
  <rcc rId="2761" sId="1" odxf="1" dxf="1">
    <nc r="AH299" t="inlineStr">
      <is>
        <t xml:space="preserve"> în implementare</t>
      </is>
    </nc>
    <odxf>
      <font>
        <sz val="12"/>
        <color auto="1"/>
      </font>
    </odxf>
    <ndxf>
      <font>
        <sz val="12"/>
        <color auto="1"/>
      </font>
    </ndxf>
  </rcc>
  <rcc rId="2762" sId="1" odxf="1" dxf="1">
    <nc r="AH300" t="inlineStr">
      <is>
        <t xml:space="preserve"> în implementare</t>
      </is>
    </nc>
    <odxf>
      <font>
        <sz val="12"/>
        <color auto="1"/>
      </font>
    </odxf>
    <ndxf>
      <font>
        <sz val="12"/>
        <color auto="1"/>
      </font>
    </ndxf>
  </rcc>
  <rcc rId="2763" sId="1" odxf="1" dxf="1">
    <nc r="AH316" t="inlineStr">
      <is>
        <t xml:space="preserve"> în implementare</t>
      </is>
    </nc>
    <odxf>
      <font>
        <sz val="12"/>
        <color auto="1"/>
      </font>
      <fill>
        <patternFill patternType="solid">
          <bgColor theme="0"/>
        </patternFill>
      </fill>
    </odxf>
    <ndxf>
      <font>
        <sz val="12"/>
        <color auto="1"/>
      </font>
      <fill>
        <patternFill patternType="none">
          <bgColor indexed="65"/>
        </patternFill>
      </fill>
    </ndxf>
  </rcc>
  <rcc rId="2764" sId="1" odxf="1" dxf="1">
    <nc r="AH317" t="inlineStr">
      <is>
        <t xml:space="preserve"> în implementare</t>
      </is>
    </nc>
    <odxf>
      <font>
        <sz val="12"/>
        <color auto="1"/>
      </font>
      <fill>
        <patternFill patternType="solid">
          <bgColor theme="0"/>
        </patternFill>
      </fill>
    </odxf>
    <ndxf>
      <font>
        <sz val="12"/>
        <color auto="1"/>
      </font>
      <fill>
        <patternFill patternType="none">
          <bgColor indexed="65"/>
        </patternFill>
      </fill>
    </ndxf>
  </rcc>
  <rfmt sheetId="1" sqref="AH334" start="0" length="0">
    <dxf>
      <font>
        <sz val="12"/>
        <color auto="1"/>
      </font>
    </dxf>
  </rfmt>
  <rcc rId="2765" sId="1" odxf="1" dxf="1">
    <nc r="AH347" t="inlineStr">
      <is>
        <t xml:space="preserve"> în implementare</t>
      </is>
    </nc>
    <odxf>
      <font>
        <sz val="12"/>
        <color auto="1"/>
      </font>
    </odxf>
    <ndxf>
      <font>
        <sz val="12"/>
        <color auto="1"/>
      </font>
    </ndxf>
  </rcc>
  <rcc rId="2766" sId="1" odxf="1" dxf="1">
    <nc r="AH349" t="inlineStr">
      <is>
        <t xml:space="preserve"> în implementare</t>
      </is>
    </nc>
    <odxf>
      <font>
        <sz val="12"/>
        <color auto="1"/>
      </font>
    </odxf>
    <ndxf>
      <font>
        <sz val="12"/>
        <color auto="1"/>
      </font>
    </ndxf>
  </rcc>
  <rcc rId="2767" sId="1" odxf="1" dxf="1">
    <oc r="AH359" t="inlineStr">
      <is>
        <t>în implementare</t>
      </is>
    </oc>
    <nc r="AH359" t="inlineStr">
      <is>
        <t xml:space="preserve"> în implementare</t>
      </is>
    </nc>
    <odxf>
      <font>
        <sz val="12"/>
        <color auto="1"/>
      </font>
    </odxf>
    <ndxf>
      <font>
        <sz val="12"/>
        <color auto="1"/>
      </font>
    </ndxf>
  </rcc>
  <rcc rId="2768" sId="1" odxf="1" dxf="1">
    <oc r="AH360" t="inlineStr">
      <is>
        <t>în implementare</t>
      </is>
    </oc>
    <nc r="AH360" t="inlineStr">
      <is>
        <t xml:space="preserve"> în implementare</t>
      </is>
    </nc>
    <odxf>
      <font>
        <sz val="12"/>
        <color auto="1"/>
      </font>
    </odxf>
    <ndxf>
      <font>
        <sz val="12"/>
        <color auto="1"/>
      </font>
    </ndxf>
  </rcc>
  <rcc rId="2769" sId="1" odxf="1" dxf="1">
    <oc r="AH361" t="inlineStr">
      <is>
        <t>în implementare</t>
      </is>
    </oc>
    <nc r="AH361" t="inlineStr">
      <is>
        <t xml:space="preserve"> în implementare</t>
      </is>
    </nc>
    <odxf>
      <font>
        <sz val="12"/>
        <color auto="1"/>
      </font>
    </odxf>
    <ndxf>
      <font>
        <sz val="12"/>
        <color auto="1"/>
      </font>
    </ndxf>
  </rcc>
  <rcc rId="2770" sId="1" odxf="1" dxf="1">
    <oc r="AH362" t="inlineStr">
      <is>
        <t>în implementare</t>
      </is>
    </oc>
    <nc r="AH362" t="inlineStr">
      <is>
        <t xml:space="preserve"> în implementare</t>
      </is>
    </nc>
    <odxf>
      <font>
        <sz val="12"/>
        <color auto="1"/>
      </font>
    </odxf>
    <ndxf>
      <font>
        <sz val="12"/>
        <color auto="1"/>
      </font>
    </ndxf>
  </rcc>
  <rcc rId="2771" sId="1" odxf="1" dxf="1">
    <oc r="AH363" t="inlineStr">
      <is>
        <t>în implementare</t>
      </is>
    </oc>
    <nc r="AH363" t="inlineStr">
      <is>
        <t xml:space="preserve"> în implementare</t>
      </is>
    </nc>
    <odxf>
      <font>
        <sz val="12"/>
        <color auto="1"/>
      </font>
    </odxf>
    <ndxf>
      <font>
        <sz val="12"/>
        <color auto="1"/>
      </font>
    </ndxf>
  </rcc>
  <rcc rId="2772" sId="1" odxf="1" dxf="1">
    <oc r="AH364" t="inlineStr">
      <is>
        <t>în implementare</t>
      </is>
    </oc>
    <nc r="AH364" t="inlineStr">
      <is>
        <t xml:space="preserve"> în implementare</t>
      </is>
    </nc>
    <odxf>
      <font>
        <sz val="12"/>
        <color auto="1"/>
      </font>
    </odxf>
    <ndxf>
      <font>
        <sz val="12"/>
        <color auto="1"/>
      </font>
    </ndxf>
  </rcc>
  <rcc rId="2773" sId="1" odxf="1" dxf="1">
    <oc r="AH365" t="inlineStr">
      <is>
        <t>în implementare</t>
      </is>
    </oc>
    <nc r="AH365" t="inlineStr">
      <is>
        <t xml:space="preserve"> în implementare</t>
      </is>
    </nc>
    <odxf>
      <font>
        <sz val="12"/>
        <color auto="1"/>
      </font>
    </odxf>
    <ndxf>
      <font>
        <sz val="12"/>
        <color auto="1"/>
      </font>
    </ndxf>
  </rcc>
  <rcc rId="2774" sId="1" odxf="1" dxf="1">
    <oc r="AH366" t="inlineStr">
      <is>
        <t>în implementare</t>
      </is>
    </oc>
    <nc r="AH366" t="inlineStr">
      <is>
        <t xml:space="preserve"> în implementare</t>
      </is>
    </nc>
    <odxf>
      <font>
        <sz val="12"/>
        <color auto="1"/>
      </font>
    </odxf>
    <ndxf>
      <font>
        <sz val="12"/>
        <color auto="1"/>
      </font>
    </ndxf>
  </rcc>
  <rcc rId="2775" sId="1" odxf="1" dxf="1">
    <oc r="AH367" t="inlineStr">
      <is>
        <t>în implementare</t>
      </is>
    </oc>
    <nc r="AH367" t="inlineStr">
      <is>
        <t xml:space="preserve"> în implementare</t>
      </is>
    </nc>
    <odxf>
      <font>
        <sz val="12"/>
        <color auto="1"/>
      </font>
    </odxf>
    <ndxf>
      <font>
        <sz val="12"/>
        <color auto="1"/>
      </font>
    </ndxf>
  </rcc>
  <rcc rId="2776" sId="1" odxf="1" dxf="1">
    <oc r="AH368" t="inlineStr">
      <is>
        <t>în implementare</t>
      </is>
    </oc>
    <nc r="AH368" t="inlineStr">
      <is>
        <t xml:space="preserve"> în implementare</t>
      </is>
    </nc>
    <odxf>
      <font>
        <sz val="12"/>
        <color auto="1"/>
      </font>
    </odxf>
    <ndxf>
      <font>
        <sz val="12"/>
        <color auto="1"/>
      </font>
    </ndxf>
  </rcc>
  <rcc rId="2777" sId="1" odxf="1" dxf="1">
    <oc r="AH369" t="inlineStr">
      <is>
        <t>în implementare</t>
      </is>
    </oc>
    <nc r="AH369" t="inlineStr">
      <is>
        <t xml:space="preserve"> în implementare</t>
      </is>
    </nc>
    <odxf>
      <font>
        <sz val="12"/>
        <color auto="1"/>
      </font>
    </odxf>
    <ndxf>
      <font>
        <sz val="12"/>
        <color auto="1"/>
      </font>
    </ndxf>
  </rcc>
  <rcc rId="2778" sId="1" odxf="1" dxf="1">
    <oc r="AH370" t="inlineStr">
      <is>
        <t>în implementare</t>
      </is>
    </oc>
    <nc r="AH370" t="inlineStr">
      <is>
        <t xml:space="preserve"> în implementare</t>
      </is>
    </nc>
    <odxf>
      <font>
        <sz val="12"/>
        <color auto="1"/>
      </font>
    </odxf>
    <ndxf>
      <font>
        <sz val="12"/>
        <color auto="1"/>
      </font>
    </ndxf>
  </rcc>
  <rcc rId="2779" sId="1" odxf="1" dxf="1">
    <oc r="AH371" t="inlineStr">
      <is>
        <t>in implementare</t>
      </is>
    </oc>
    <nc r="AH371" t="inlineStr">
      <is>
        <t xml:space="preserve"> în implementare</t>
      </is>
    </nc>
    <odxf>
      <font>
        <sz val="12"/>
        <color auto="1"/>
      </font>
    </odxf>
    <ndxf>
      <font>
        <sz val="12"/>
        <color auto="1"/>
      </font>
    </ndxf>
  </rcc>
  <rcc rId="2780" sId="1" odxf="1" dxf="1">
    <oc r="AH373" t="inlineStr">
      <is>
        <t>in implementare</t>
      </is>
    </oc>
    <nc r="AH373" t="inlineStr">
      <is>
        <t xml:space="preserve"> în implementare</t>
      </is>
    </nc>
    <odxf>
      <font>
        <sz val="12"/>
        <color auto="1"/>
      </font>
    </odxf>
    <ndxf>
      <font>
        <sz val="12"/>
        <color auto="1"/>
      </font>
    </ndxf>
  </rcc>
  <rcc rId="2781" sId="1" odxf="1" dxf="1">
    <nc r="AH374" t="inlineStr">
      <is>
        <t xml:space="preserve"> în implementare</t>
      </is>
    </nc>
    <odxf>
      <font>
        <sz val="12"/>
        <color auto="1"/>
      </font>
    </odxf>
    <ndxf>
      <font>
        <sz val="12"/>
        <color auto="1"/>
      </font>
    </ndxf>
  </rcc>
  <rcc rId="2782" sId="1">
    <nc r="AI374" t="inlineStr">
      <is>
        <t>n.a</t>
      </is>
    </nc>
  </rcc>
</revisions>
</file>

<file path=xl/revisions/revisionLog2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6624B2D-80F9-4F79-AC4A-B3547C36F23F}" action="delete"/>
  <rdn rId="0" localSheetId="1" customView="1" name="Z_36624B2D_80F9_4F79_AC4A_B3547C36F23F_.wvu.PrintArea" hidden="1" oldHidden="1">
    <formula>Sheet1!$A$1:$AL$434</formula>
    <oldFormula>Sheet1!$A$1:$AL$434</oldFormula>
  </rdn>
  <rdn rId="0" localSheetId="1" customView="1" name="Z_36624B2D_80F9_4F79_AC4A_B3547C36F23F_.wvu.FilterData" hidden="1" oldHidden="1">
    <formula>Sheet1!$A$1:$DG$406</formula>
    <oldFormula>Sheet1!$A$1:$DG$406</oldFormula>
  </rdn>
  <rcv guid="{36624B2D-80F9-4F79-AC4A-B3547C36F23F}" action="add"/>
</revisions>
</file>

<file path=xl/revisions/revisionLog2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138" start="0" length="0">
    <dxf>
      <font>
        <b val="0"/>
        <sz val="12"/>
        <color auto="1"/>
      </font>
    </dxf>
  </rfmt>
  <rfmt sheetId="1" sqref="I138" start="0" length="0">
    <dxf>
      <font>
        <b val="0"/>
        <sz val="12"/>
        <color auto="1"/>
      </font>
    </dxf>
  </rfmt>
  <rfmt sheetId="1" sqref="A138:XFD138">
    <dxf>
      <fill>
        <patternFill>
          <bgColor theme="5" tint="0.39997558519241921"/>
        </patternFill>
      </fill>
    </dxf>
  </rfmt>
  <rcc rId="2785" sId="1" odxf="1" dxf="1">
    <nc r="N138">
      <v>6</v>
    </nc>
    <odxf>
      <fill>
        <patternFill patternType="solid">
          <bgColor theme="5" tint="0.39997558519241921"/>
        </patternFill>
      </fill>
    </odxf>
    <ndxf>
      <fill>
        <patternFill patternType="none">
          <bgColor indexed="65"/>
        </patternFill>
      </fill>
    </ndxf>
  </rcc>
  <rcc rId="2786" sId="1" odxf="1" dxf="1">
    <nc r="O138" t="inlineStr">
      <is>
        <t>Hunedoara</t>
      </is>
    </nc>
    <odxf>
      <font>
        <b/>
        <sz val="12"/>
        <color auto="1"/>
      </font>
      <fill>
        <patternFill patternType="solid">
          <bgColor theme="5" tint="0.39997558519241921"/>
        </patternFill>
      </fill>
    </odxf>
    <ndxf>
      <font>
        <b val="0"/>
        <sz val="12"/>
        <color auto="1"/>
      </font>
      <fill>
        <patternFill patternType="none">
          <bgColor indexed="65"/>
        </patternFill>
      </fill>
    </ndxf>
  </rcc>
  <rcc rId="2787" sId="1" odxf="1" dxf="1">
    <nc r="P138" t="inlineStr">
      <is>
        <t>Vulcan</t>
      </is>
    </nc>
    <odxf>
      <font>
        <b/>
        <sz val="12"/>
        <color auto="1"/>
      </font>
      <fill>
        <patternFill>
          <bgColor theme="5" tint="0.39997558519241921"/>
        </patternFill>
      </fill>
    </odxf>
    <ndxf>
      <font>
        <b val="0"/>
        <sz val="12"/>
        <color auto="1"/>
      </font>
      <fill>
        <patternFill>
          <bgColor theme="0"/>
        </patternFill>
      </fill>
    </ndxf>
  </rcc>
  <rcc rId="2788" sId="1" odxf="1" dxf="1">
    <nc r="Q138" t="inlineStr">
      <is>
        <t>APL</t>
      </is>
    </nc>
    <odxf>
      <font>
        <b/>
        <sz val="12"/>
        <color auto="1"/>
      </font>
      <fill>
        <patternFill>
          <bgColor theme="5" tint="0.39997558519241921"/>
        </patternFill>
      </fill>
    </odxf>
    <ndxf>
      <font>
        <b val="0"/>
        <sz val="12"/>
        <color auto="1"/>
      </font>
      <fill>
        <patternFill>
          <bgColor theme="0"/>
        </patternFill>
      </fill>
    </ndxf>
  </rcc>
  <rcc rId="2789" sId="1" odxf="1" dxf="1">
    <nc r="E138" t="inlineStr">
      <is>
        <t>AP 2/11i  /2.2</t>
      </is>
    </nc>
    <odxf>
      <font>
        <b/>
        <sz val="12"/>
        <color auto="1"/>
      </font>
      <fill>
        <patternFill patternType="solid">
          <bgColor theme="5" tint="0.39997558519241921"/>
        </patternFill>
      </fill>
    </odxf>
    <ndxf>
      <font>
        <b val="0"/>
        <sz val="12"/>
        <color auto="1"/>
      </font>
      <fill>
        <patternFill patternType="none">
          <bgColor indexed="65"/>
        </patternFill>
      </fill>
    </ndxf>
  </rcc>
  <rfmt sheetId="1" sqref="F138" start="0" length="0">
    <dxf>
      <font>
        <b val="0"/>
        <sz val="12"/>
        <color auto="1"/>
      </font>
      <fill>
        <patternFill>
          <bgColor rgb="FFFFFF00"/>
        </patternFill>
      </fill>
      <alignment horizontal="general"/>
    </dxf>
  </rfmt>
  <rcc rId="2790" sId="1">
    <nc r="F138" t="inlineStr">
      <is>
        <t>CP1 less /2017</t>
      </is>
    </nc>
  </rcc>
  <rcc rId="2791" sId="1" odxf="1" dxf="1">
    <nc r="A138">
      <v>3</v>
    </nc>
    <ndxf>
      <fill>
        <patternFill>
          <bgColor rgb="FFFFFF00"/>
        </patternFill>
      </fill>
      <border outline="0">
        <left/>
      </border>
    </ndxf>
  </rcc>
  <rcc rId="2792" sId="1" odxf="1" dxf="1">
    <nc r="B138">
      <v>117483</v>
    </nc>
    <ndxf>
      <fill>
        <patternFill>
          <bgColor rgb="FFFFFF00"/>
        </patternFill>
      </fill>
    </ndxf>
  </rcc>
  <rcc rId="2793" sId="1" odxf="1" dxf="1">
    <nc r="C138">
      <v>412</v>
    </nc>
    <ndxf>
      <font>
        <sz val="12"/>
        <color auto="1"/>
      </font>
      <fill>
        <patternFill>
          <bgColor rgb="FFFFFF00"/>
        </patternFill>
      </fill>
      <border outline="0">
        <left/>
      </border>
    </ndxf>
  </rcc>
  <rcc rId="2794" sId="1" odxf="1" dxf="1">
    <nc r="D138" t="inlineStr">
      <is>
        <t>GC</t>
      </is>
    </nc>
    <ndxf>
      <fill>
        <patternFill>
          <bgColor rgb="FFFFFF00"/>
        </patternFill>
      </fill>
      <border outline="0">
        <left/>
      </border>
    </ndxf>
  </rcc>
  <rfmt sheetId="1" sqref="A138">
    <dxf>
      <fill>
        <patternFill patternType="none">
          <bgColor auto="1"/>
        </patternFill>
      </fill>
    </dxf>
  </rfmt>
  <rcc rId="2795" sId="1" odxf="1" dxf="1">
    <nc r="G138" t="inlineStr">
      <is>
        <t>Un plus de transparență, etică  și integritate</t>
      </is>
    </nc>
    <ndxf>
      <font>
        <b val="0"/>
        <sz val="12"/>
        <color auto="1"/>
        <name val="Trebuchet MS"/>
        <scheme val="none"/>
      </font>
      <fill>
        <patternFill patternType="none">
          <bgColor indexed="65"/>
        </patternFill>
      </fill>
      <alignment horizontal="general"/>
      <border outline="0">
        <left/>
        <right/>
        <top/>
        <bottom/>
      </border>
    </ndxf>
  </rcc>
  <rcc rId="2796" sId="1" odxf="1" dxf="1">
    <nc r="H138" t="inlineStr">
      <is>
        <t>Municipiul Vulcan</t>
      </is>
    </nc>
    <ndxf>
      <font>
        <sz val="12"/>
        <color auto="1"/>
        <name val="Trebuchet MS"/>
        <scheme val="none"/>
      </font>
      <fill>
        <patternFill patternType="none">
          <bgColor indexed="65"/>
        </patternFill>
      </fill>
      <alignment horizontal="general"/>
      <border outline="0">
        <left/>
        <right/>
        <top/>
        <bottom/>
      </border>
    </ndxf>
  </rcc>
  <rcc rId="2797" sId="1" odxf="1" dxf="1">
    <nc r="I138" t="inlineStr">
      <is>
        <t>n.a</t>
      </is>
    </nc>
    <ndxf>
      <fill>
        <patternFill>
          <bgColor rgb="FFFFFF00"/>
        </patternFill>
      </fill>
    </ndxf>
  </rcc>
  <rfmt sheetId="1" sqref="J138">
    <dxf>
      <alignment vertical="top"/>
    </dxf>
  </rfmt>
  <rfmt sheetId="1" sqref="J138">
    <dxf>
      <alignment horizontal="left"/>
    </dxf>
  </rfmt>
  <rfmt sheetId="1" sqref="J138" start="0" length="0">
    <dxf>
      <font>
        <b val="0"/>
        <sz val="12"/>
        <color auto="1"/>
      </font>
      <fill>
        <patternFill patternType="none">
          <bgColor indexed="65"/>
        </patternFill>
      </fill>
      <alignment vertical="center"/>
    </dxf>
  </rfmt>
  <rcc rId="2798" sId="1">
    <nc r="J138" t="inlineStr">
      <is>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is>
    </nc>
  </rcc>
  <rcv guid="{747340EB-2B31-46D2-ACDE-4FA91E2B50F6}" action="delete"/>
  <rdn rId="0" localSheetId="1" customView="1" name="Z_747340EB_2B31_46D2_ACDE_4FA91E2B50F6_.wvu.PrintArea" hidden="1" oldHidden="1">
    <formula>Sheet1!$A$1:$AL$434</formula>
    <oldFormula>Sheet1!$A$1:$AL$434</oldFormula>
  </rdn>
  <rdn rId="0" localSheetId="1" customView="1" name="Z_747340EB_2B31_46D2_ACDE_4FA91E2B50F6_.wvu.FilterData" hidden="1" oldHidden="1">
    <formula>Sheet1!$C$1:$C$441</formula>
    <oldFormula>Sheet1!$H$1:$H$441</oldFormula>
  </rdn>
  <rcv guid="{747340EB-2B31-46D2-ACDE-4FA91E2B50F6}" action="add"/>
</revisions>
</file>

<file path=xl/revisions/revisionLog2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36:G138" start="0" length="0">
    <dxf>
      <border>
        <right style="thin">
          <color indexed="64"/>
        </right>
      </border>
    </dxf>
  </rfmt>
  <rfmt sheetId="1" sqref="G136:G138">
    <dxf>
      <border>
        <left style="thin">
          <color indexed="64"/>
        </left>
        <right style="thin">
          <color indexed="64"/>
        </right>
        <top style="thin">
          <color indexed="64"/>
        </top>
        <bottom style="thin">
          <color indexed="64"/>
        </bottom>
        <vertical style="thin">
          <color indexed="64"/>
        </vertical>
        <horizontal style="thin">
          <color indexed="64"/>
        </horizontal>
      </border>
    </dxf>
  </rfmt>
  <rcc rId="2801" sId="1" numFmtId="19">
    <nc r="K138">
      <v>43313</v>
    </nc>
  </rcc>
  <rfmt sheetId="1" sqref="L138" start="0" length="0">
    <dxf>
      <numFmt numFmtId="19" formatCode="dd/mm/yyyy"/>
    </dxf>
  </rfmt>
  <rcc rId="2802" sId="1" odxf="1" dxf="1" numFmtId="19">
    <nc r="L138">
      <v>43312</v>
    </nc>
    <ndxf>
      <font>
        <b val="0"/>
        <sz val="12"/>
        <color auto="1"/>
      </font>
    </ndxf>
  </rcc>
  <rcc rId="2803" sId="1">
    <nc r="M138">
      <v>85</v>
    </nc>
  </rcc>
  <rfmt sheetId="1" sqref="K138:M138">
    <dxf>
      <fill>
        <patternFill patternType="none">
          <bgColor auto="1"/>
        </patternFill>
      </fill>
    </dxf>
  </rfmt>
  <rcc rId="2804" sId="1">
    <oc r="N138">
      <v>6</v>
    </oc>
    <nc r="N138">
      <v>5</v>
    </nc>
  </rcc>
  <rfmt sheetId="1" sqref="R138" start="0" length="0">
    <dxf>
      <font>
        <b val="0"/>
        <sz val="12"/>
        <color auto="1"/>
      </font>
      <fill>
        <patternFill>
          <bgColor theme="0"/>
        </patternFill>
      </fill>
    </dxf>
  </rfmt>
  <rcc rId="2805" sId="1">
    <nc r="R138" t="inlineStr">
      <is>
        <t>119 - Investiții în capacitatea instituțională și în eficiența administrațiilor și a serviciilor publice la nivel național, regional și local, în perspectiva realizării de reforme, a unei mai bune legiferări și a bunei guvernanțe</t>
      </is>
    </nc>
  </rcc>
  <rfmt sheetId="1" sqref="T138" start="0" length="0">
    <dxf>
      <numFmt numFmtId="165" formatCode="#,##0.00_ ;\-#,##0.00\ "/>
    </dxf>
  </rfmt>
  <rcc rId="2806" sId="1" odxf="1" s="1" dxf="1" numFmtId="4">
    <nc r="U138">
      <v>0</v>
    </nc>
    <ndxf>
      <font>
        <b val="0"/>
        <sz val="12"/>
        <color auto="1"/>
        <name val="Calibri"/>
        <family val="2"/>
        <charset val="238"/>
        <scheme val="minor"/>
      </font>
      <numFmt numFmtId="165" formatCode="#,##0.00_ ;\-#,##0.00\ "/>
      <fill>
        <patternFill>
          <bgColor rgb="FFFFFF00"/>
        </patternFill>
      </fill>
    </ndxf>
  </rcc>
  <rcc rId="2807" sId="1" odxf="1" dxf="1">
    <nc r="T138">
      <f>S138</f>
    </nc>
    <ndxf>
      <font>
        <b val="0"/>
        <sz val="12"/>
        <color auto="1"/>
      </font>
      <numFmt numFmtId="4" formatCode="#,##0.00"/>
      <fill>
        <patternFill>
          <bgColor rgb="FFFFFF00"/>
        </patternFill>
      </fill>
      <border outline="0">
        <left/>
        <right/>
        <top/>
        <bottom/>
      </border>
    </ndxf>
  </rcc>
  <rcc rId="2808" sId="1" odxf="1" dxf="1" numFmtId="4">
    <oc r="S138">
      <f>T138+U138</f>
    </oc>
    <nc r="S138">
      <v>242732.46</v>
    </nc>
    <ndxf>
      <fill>
        <patternFill patternType="none">
          <bgColor indexed="65"/>
        </patternFill>
      </fill>
    </ndxf>
  </rcc>
  <rcc rId="2809" sId="1" odxf="1" dxf="1">
    <oc r="V138">
      <f>W138+X138</f>
    </oc>
    <nc r="V138">
      <f>W138+X138</f>
    </nc>
    <odxf>
      <font>
        <sz val="12"/>
        <color auto="1"/>
      </font>
      <numFmt numFmtId="4" formatCode="#,##0.00"/>
      <fill>
        <patternFill patternType="solid">
          <bgColor theme="5" tint="0.39997558519241921"/>
        </patternFill>
      </fill>
    </odxf>
    <ndxf>
      <font>
        <sz val="12"/>
        <color auto="1"/>
      </font>
      <numFmt numFmtId="165" formatCode="#,##0.00_ ;\-#,##0.00\ "/>
      <fill>
        <patternFill patternType="none">
          <bgColor indexed="65"/>
        </patternFill>
      </fill>
    </ndxf>
  </rcc>
  <rfmt sheetId="1" sqref="T136">
    <dxf>
      <border>
        <left style="thin">
          <color indexed="64"/>
        </left>
        <right style="thin">
          <color indexed="64"/>
        </right>
        <top style="thin">
          <color indexed="64"/>
        </top>
        <bottom style="thin">
          <color indexed="64"/>
        </bottom>
        <vertical style="thin">
          <color indexed="64"/>
        </vertical>
        <horizontal style="thin">
          <color indexed="64"/>
        </horizontal>
      </border>
    </dxf>
  </rfmt>
  <rcc rId="2810" sId="1" odxf="1" dxf="1" numFmtId="4">
    <nc r="W138">
      <v>37123.78</v>
    </nc>
    <ndxf>
      <font>
        <b val="0"/>
        <sz val="12"/>
        <color auto="1"/>
      </font>
      <numFmt numFmtId="4" formatCode="#,##0.00"/>
      <fill>
        <patternFill>
          <bgColor rgb="FFFFFF00"/>
        </patternFill>
      </fill>
      <border outline="0">
        <left/>
        <right/>
        <top/>
        <bottom/>
      </border>
    </ndxf>
  </rcc>
  <rcc rId="2811" sId="1" odxf="1" s="1" dxf="1" numFmtId="4">
    <nc r="X138">
      <v>0</v>
    </nc>
    <odxf>
      <font>
        <b/>
        <i val="0"/>
        <strike val="0"/>
        <condense val="0"/>
        <extend val="0"/>
        <outline val="0"/>
        <shadow val="0"/>
        <u val="none"/>
        <vertAlign val="baseline"/>
        <sz val="12"/>
        <color auto="1"/>
        <name val="Calibri"/>
        <family val="2"/>
        <charset val="238"/>
        <scheme val="minor"/>
      </font>
      <numFmt numFmtId="0" formatCode="General"/>
      <fill>
        <patternFill patternType="solid">
          <fgColor indexed="64"/>
          <bgColor theme="5" tint="0.3999755851924192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val="0"/>
        <sz val="12"/>
        <color auto="1"/>
        <name val="Calibri"/>
        <family val="2"/>
        <charset val="238"/>
        <scheme val="minor"/>
      </font>
      <numFmt numFmtId="4" formatCode="#,##0.00"/>
      <fill>
        <patternFill>
          <bgColor rgb="FFFFFF00"/>
        </patternFill>
      </fill>
    </ndxf>
  </rcc>
  <rfmt sheetId="1" sqref="W136">
    <dxf>
      <border>
        <left style="thin">
          <color indexed="64"/>
        </left>
        <right style="thin">
          <color indexed="64"/>
        </right>
        <top style="thin">
          <color indexed="64"/>
        </top>
        <bottom style="thin">
          <color indexed="64"/>
        </bottom>
        <vertical style="thin">
          <color indexed="64"/>
        </vertical>
        <horizontal style="thin">
          <color indexed="64"/>
        </horizontal>
      </border>
    </dxf>
  </rfmt>
  <rcc rId="2812" sId="1" odxf="1" dxf="1" numFmtId="4">
    <nc r="Z138">
      <v>5711.36</v>
    </nc>
    <ndxf>
      <font>
        <b val="0"/>
        <sz val="12"/>
        <color auto="1"/>
      </font>
      <fill>
        <patternFill>
          <bgColor rgb="FFFFFF00"/>
        </patternFill>
      </fill>
      <border outline="0">
        <left/>
        <right/>
        <top/>
        <bottom/>
      </border>
    </ndxf>
  </rcc>
  <rcc rId="2813" sId="1" odxf="1" dxf="1">
    <oc r="Y138">
      <f>Z138+AA138</f>
    </oc>
    <nc r="Y138">
      <f>Z138+AA138</f>
    </nc>
    <odxf>
      <fill>
        <patternFill patternType="solid">
          <bgColor theme="5" tint="0.39997558519241921"/>
        </patternFill>
      </fill>
    </odxf>
    <ndxf>
      <fill>
        <patternFill patternType="none">
          <bgColor indexed="65"/>
        </patternFill>
      </fill>
    </ndxf>
  </rcc>
  <rfmt sheetId="1" sqref="Z136">
    <dxf>
      <border>
        <left style="thin">
          <color indexed="64"/>
        </left>
        <right style="thin">
          <color indexed="64"/>
        </right>
        <top style="thin">
          <color indexed="64"/>
        </top>
        <bottom style="thin">
          <color indexed="64"/>
        </bottom>
        <vertical style="thin">
          <color indexed="64"/>
        </vertical>
        <horizontal style="thin">
          <color indexed="64"/>
        </horizontal>
      </border>
    </dxf>
  </rfmt>
  <rcc rId="2814" sId="1" odxf="1" s="1" dxf="1" numFmtId="4">
    <nc r="AA138">
      <v>0</v>
    </nc>
    <odxf>
      <font>
        <b/>
        <i val="0"/>
        <strike val="0"/>
        <condense val="0"/>
        <extend val="0"/>
        <outline val="0"/>
        <shadow val="0"/>
        <u val="none"/>
        <vertAlign val="baseline"/>
        <sz val="12"/>
        <color auto="1"/>
        <name val="Calibri"/>
        <family val="2"/>
        <charset val="238"/>
        <scheme val="minor"/>
      </font>
      <numFmt numFmtId="4" formatCode="#,##0.00"/>
      <fill>
        <patternFill patternType="solid">
          <fgColor indexed="64"/>
          <bgColor theme="5" tint="0.3999755851924192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val="0"/>
        <sz val="12"/>
        <color auto="1"/>
        <name val="Calibri"/>
        <family val="2"/>
        <charset val="238"/>
        <scheme val="minor"/>
      </font>
      <fill>
        <patternFill>
          <bgColor rgb="FFFFFF00"/>
        </patternFill>
      </fill>
    </ndxf>
  </rcc>
  <rcc rId="2815" sId="1" odxf="1" dxf="1">
    <oc r="AB138">
      <f>AC138+AD138</f>
    </oc>
    <nc r="AB138">
      <f>AC138+AD138</f>
    </nc>
    <odxf>
      <fill>
        <patternFill patternType="solid">
          <bgColor theme="5" tint="0.39997558519241921"/>
        </patternFill>
      </fill>
    </odxf>
    <ndxf>
      <fill>
        <patternFill patternType="none">
          <bgColor indexed="65"/>
        </patternFill>
      </fill>
    </ndxf>
  </rcc>
  <rfmt sheetId="1" s="1" sqref="AC138" start="0" length="0">
    <dxf>
      <font>
        <b val="0"/>
        <sz val="12"/>
        <color auto="1"/>
        <name val="Calibri"/>
        <family val="2"/>
        <charset val="238"/>
        <scheme val="minor"/>
      </font>
      <numFmt numFmtId="165" formatCode="#,##0.00_ ;\-#,##0.00\ "/>
      <fill>
        <patternFill>
          <bgColor rgb="FFFFFF00"/>
        </patternFill>
      </fill>
    </dxf>
  </rfmt>
  <rfmt sheetId="1" s="1" sqref="AD138" start="0" length="0">
    <dxf>
      <font>
        <b val="0"/>
        <sz val="12"/>
        <color auto="1"/>
        <name val="Calibri"/>
        <family val="2"/>
        <charset val="238"/>
        <scheme val="minor"/>
      </font>
      <numFmt numFmtId="165" formatCode="#,##0.00_ ;\-#,##0.00\ "/>
      <fill>
        <patternFill>
          <bgColor rgb="FFFFFF00"/>
        </patternFill>
      </fill>
    </dxf>
  </rfmt>
  <rcc rId="2816" sId="1" odxf="1" s="1" dxf="1" numFmtId="4">
    <nc r="AF138">
      <v>0</v>
    </nc>
    <odxf>
      <font>
        <b/>
        <i val="0"/>
        <strike val="0"/>
        <condense val="0"/>
        <extend val="0"/>
        <outline val="0"/>
        <shadow val="0"/>
        <u val="none"/>
        <vertAlign val="baseline"/>
        <sz val="12"/>
        <color auto="1"/>
        <name val="Calibri"/>
        <family val="2"/>
        <charset val="238"/>
        <scheme val="minor"/>
      </font>
      <numFmt numFmtId="3" formatCode="#,##0"/>
      <fill>
        <patternFill patternType="solid">
          <fgColor indexed="64"/>
          <bgColor theme="5" tint="0.3999755851924192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val="0"/>
        <sz val="12"/>
        <color auto="1"/>
        <name val="Calibri"/>
        <family val="2"/>
        <charset val="238"/>
        <scheme val="minor"/>
      </font>
      <numFmt numFmtId="165" formatCode="#,##0.00_ ;\-#,##0.00\ "/>
      <fill>
        <patternFill patternType="none">
          <bgColor indexed="65"/>
        </patternFill>
      </fill>
    </ndxf>
  </rcc>
  <rcc rId="2817" sId="1" odxf="1" dxf="1">
    <nc r="AI138" t="inlineStr">
      <is>
        <t>n.a</t>
      </is>
    </nc>
    <odxf>
      <font>
        <b/>
        <sz val="12"/>
        <color auto="1"/>
      </font>
      <numFmt numFmtId="3" formatCode="#,##0"/>
      <fill>
        <patternFill patternType="solid">
          <bgColor theme="5" tint="0.39997558519241921"/>
        </patternFill>
      </fill>
    </odxf>
    <ndxf>
      <font>
        <b val="0"/>
        <sz val="12"/>
        <color auto="1"/>
        <name val="Trebuchet MS"/>
        <scheme val="none"/>
      </font>
      <numFmt numFmtId="19" formatCode="dd/mm/yyyy"/>
      <fill>
        <patternFill patternType="none">
          <bgColor indexed="65"/>
        </patternFill>
      </fill>
    </ndxf>
  </rcc>
  <rcc rId="2818" sId="1" odxf="1" dxf="1" numFmtId="19">
    <nc r="AJ138">
      <v>0</v>
    </nc>
    <ndxf>
      <font>
        <b val="0"/>
        <sz val="12"/>
        <color auto="1"/>
        <name val="Trebuchet MS"/>
        <scheme val="none"/>
      </font>
      <numFmt numFmtId="19" formatCode="dd/mm/yyyy"/>
      <fill>
        <patternFill patternType="none">
          <bgColor indexed="65"/>
        </patternFill>
      </fill>
      <border outline="0">
        <top style="thin">
          <color indexed="64"/>
        </top>
      </border>
    </ndxf>
  </rcc>
  <rcc rId="2819" sId="1" odxf="1" dxf="1" numFmtId="19">
    <nc r="AK138">
      <v>0</v>
    </nc>
    <ndxf>
      <font>
        <b val="0"/>
        <sz val="12"/>
        <color auto="1"/>
        <name val="Trebuchet MS"/>
        <scheme val="none"/>
      </font>
      <numFmt numFmtId="19" formatCode="dd/mm/yyyy"/>
      <fill>
        <patternFill patternType="none">
          <bgColor indexed="65"/>
        </patternFill>
      </fill>
    </ndxf>
  </rcc>
  <rfmt sheetId="1" sqref="AL138" start="0" length="0">
    <dxf>
      <font>
        <sz val="12"/>
        <name val="Trebuchet MS"/>
        <scheme val="none"/>
      </font>
      <numFmt numFmtId="19" formatCode="dd/mm/yyyy"/>
      <fill>
        <patternFill patternType="none">
          <bgColor indexed="65"/>
        </patternFill>
      </fill>
      <alignment horizontal="right" vertical="center" wrapText="1"/>
      <border outline="0">
        <left style="thin">
          <color indexed="64"/>
        </left>
        <right style="thin">
          <color indexed="64"/>
        </right>
        <top style="thin">
          <color indexed="64"/>
        </top>
        <bottom style="thin">
          <color indexed="64"/>
        </bottom>
      </border>
    </dxf>
  </rfmt>
  <rfmt sheetId="1" sqref="AM138" start="0" length="0">
    <dxf>
      <font>
        <sz val="12"/>
        <color theme="1"/>
        <name val="Trebuchet MS"/>
        <family val="2"/>
        <charset val="238"/>
        <scheme val="none"/>
      </font>
      <numFmt numFmtId="19" formatCode="dd/mm/yyyy"/>
      <fill>
        <patternFill patternType="none">
          <bgColor indexed="65"/>
        </patternFill>
      </fill>
      <alignment horizontal="right" vertical="center" wrapText="1"/>
      <border outline="0">
        <left style="thin">
          <color indexed="64"/>
        </left>
        <right style="thin">
          <color indexed="64"/>
        </right>
        <top style="thin">
          <color indexed="64"/>
        </top>
        <bottom style="thin">
          <color indexed="64"/>
        </bottom>
      </border>
    </dxf>
  </rfmt>
  <rfmt sheetId="1" sqref="AN138" start="0" length="0">
    <dxf>
      <font>
        <sz val="12"/>
        <color theme="1"/>
        <name val="Trebuchet MS"/>
        <family val="2"/>
        <charset val="238"/>
        <scheme val="none"/>
      </font>
      <numFmt numFmtId="19" formatCode="dd/mm/yyyy"/>
      <fill>
        <patternFill patternType="none">
          <bgColor indexed="65"/>
        </patternFill>
      </fill>
      <alignment horizontal="right" vertical="center" wrapText="1"/>
      <border outline="0">
        <left style="thin">
          <color indexed="64"/>
        </left>
        <right style="thin">
          <color indexed="64"/>
        </right>
        <top style="thin">
          <color indexed="64"/>
        </top>
        <bottom style="thin">
          <color indexed="64"/>
        </bottom>
      </border>
    </dxf>
  </rfmt>
  <rfmt sheetId="1" sqref="AH138" start="0" length="0">
    <dxf>
      <fill>
        <patternFill patternType="none">
          <bgColor indexed="65"/>
        </patternFill>
      </fill>
    </dxf>
  </rfmt>
  <rfmt sheetId="1" sqref="AE138">
    <dxf>
      <fill>
        <patternFill patternType="none">
          <bgColor auto="1"/>
        </patternFill>
      </fill>
    </dxf>
  </rfmt>
  <rfmt sheetId="1" sqref="AG138">
    <dxf>
      <fill>
        <patternFill patternType="none">
          <bgColor auto="1"/>
        </patternFill>
      </fill>
    </dxf>
  </rfmt>
  <rfmt sheetId="1" sqref="B138:D138" start="0" length="2147483647">
    <dxf>
      <font>
        <b val="0"/>
      </font>
    </dxf>
  </rfmt>
</revisions>
</file>

<file path=xl/revisions/revisionLog2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47340EB-2B31-46D2-ACDE-4FA91E2B50F6}" action="delete"/>
  <rdn rId="0" localSheetId="1" customView="1" name="Z_747340EB_2B31_46D2_ACDE_4FA91E2B50F6_.wvu.PrintArea" hidden="1" oldHidden="1">
    <formula>Sheet1!$A$1:$AL$434</formula>
    <oldFormula>Sheet1!$A$1:$AL$434</oldFormula>
  </rdn>
  <rdn rId="0" localSheetId="1" customView="1" name="Z_747340EB_2B31_46D2_ACDE_4FA91E2B50F6_.wvu.FilterData" hidden="1" oldHidden="1">
    <formula>Sheet1!$H$1:$H$441</formula>
    <oldFormula>Sheet1!$C$1:$C$441</oldFormula>
  </rdn>
  <rcv guid="{747340EB-2B31-46D2-ACDE-4FA91E2B50F6}" action="add"/>
</revisions>
</file>

<file path=xl/revisions/revisionLog2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375" start="0" length="2147483647">
    <dxf>
      <font>
        <b val="0"/>
      </font>
    </dxf>
  </rfmt>
</revisions>
</file>

<file path=xl/revisions/revisionLog2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6624B2D-80F9-4F79-AC4A-B3547C36F23F}" action="delete"/>
  <rdn rId="0" localSheetId="1" customView="1" name="Z_36624B2D_80F9_4F79_AC4A_B3547C36F23F_.wvu.PrintArea" hidden="1" oldHidden="1">
    <formula>Sheet1!$A$1:$AL$434</formula>
    <oldFormula>Sheet1!$A$1:$AL$434</oldFormula>
  </rdn>
  <rdn rId="0" localSheetId="1" customView="1" name="Z_36624B2D_80F9_4F79_AC4A_B3547C36F23F_.wvu.FilterData" hidden="1" oldHidden="1">
    <formula>Sheet1!$A$1:$DG$406</formula>
    <oldFormula>Sheet1!$A$1:$DG$406</oldFormula>
  </rdn>
  <rcv guid="{36624B2D-80F9-4F79-AC4A-B3547C36F23F}" action="add"/>
</revisions>
</file>

<file path=xl/revisions/revisionLog2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50" sId="1">
    <nc r="N375" t="inlineStr">
      <is>
        <t>Proiect cu acoperire națională</t>
      </is>
    </nc>
  </rcc>
  <rcc rId="2851" sId="1">
    <nc r="O375" t="inlineStr">
      <is>
        <t>Bucuresti</t>
      </is>
    </nc>
  </rcc>
  <rcc rId="2852" sId="1" xfDxf="1" dxf="1">
    <nc r="P375" t="inlineStr">
      <is>
        <t>Bucuresti</t>
      </is>
    </nc>
    <ndxf>
      <font>
        <sz val="12"/>
        <color auto="1"/>
      </font>
      <alignment horizontal="center" vertical="center" wrapText="1"/>
      <border outline="0">
        <left style="thin">
          <color indexed="64"/>
        </left>
        <right style="thin">
          <color indexed="64"/>
        </right>
        <top style="thin">
          <color indexed="64"/>
        </top>
        <bottom style="thin">
          <color indexed="64"/>
        </bottom>
      </border>
    </ndxf>
  </rcc>
  <rcc rId="2853" sId="1">
    <nc r="R375" t="inlineStr">
      <is>
        <t>119 - Investiții în capacitatea instituțională și în eficiența administrațiilor și a serviciilor publice la nivel național, regional și local, în perspectiva realizării de reforme, a unei mai bune legiferări și a bunei guvernanțe</t>
      </is>
    </nc>
  </rcc>
  <rcc rId="2854" sId="1">
    <nc r="Q375" t="inlineStr">
      <is>
        <t>APC</t>
      </is>
    </nc>
  </rcc>
  <rcv guid="{EA64E7D7-BA48-4965-B650-778AE412FE0C}" action="delete"/>
  <rdn rId="0" localSheetId="1" customView="1" name="Z_EA64E7D7_BA48_4965_B650_778AE412FE0C_.wvu.PrintArea" hidden="1" oldHidden="1">
    <formula>Sheet1!$A$1:$AL$434</formula>
    <oldFormula>Sheet1!$A$1:$AL$434</oldFormula>
  </rdn>
  <rdn rId="0" localSheetId="1" customView="1" name="Z_EA64E7D7_BA48_4965_B650_778AE412FE0C_.wvu.FilterData" hidden="1" oldHidden="1">
    <formula>Sheet1!$A$1:$DG$406</formula>
    <oldFormula>Sheet1!$A$1:$DG$406</oldFormula>
  </rdn>
  <rcv guid="{EA64E7D7-BA48-4965-B650-778AE412FE0C}" action="add"/>
</revisions>
</file>

<file path=xl/revisions/revisionLog2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57" sId="1" numFmtId="4">
    <nc r="T375">
      <v>2476821.9900000002</v>
    </nc>
  </rcc>
  <rcc rId="2858" sId="1" numFmtId="4">
    <nc r="U375">
      <v>594584.99</v>
    </nc>
  </rcc>
  <rcc rId="2859" sId="1" numFmtId="4">
    <nc r="X375">
      <v>64600.33</v>
    </nc>
  </rcc>
  <rcc rId="2860" sId="1" numFmtId="4">
    <nc r="W375">
      <v>189953.89</v>
    </nc>
  </rcc>
</revisions>
</file>

<file path=xl/revisions/revisionLog2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61" sId="1" numFmtId="4">
    <nc r="Z375">
      <v>247132.37</v>
    </nc>
  </rcc>
  <rcc rId="2862" sId="1" numFmtId="4">
    <nc r="AA375">
      <v>84045.74</v>
    </nc>
  </rcc>
  <rcc rId="2863" sId="1" numFmtId="4">
    <nc r="AC375">
      <v>25844.11</v>
    </nc>
  </rcc>
  <rcc rId="2864" sId="1" numFmtId="4">
    <nc r="AD375">
      <v>6591.83</v>
    </nc>
  </rcc>
</revisions>
</file>

<file path=xl/revisions/revisionLog2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65" sId="1" numFmtId="19">
    <nc r="L375">
      <v>43860</v>
    </nc>
  </rcc>
</revisions>
</file>

<file path=xl/revisions/revisionLog2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66" sId="1">
    <nc r="AH375" t="inlineStr">
      <is>
        <t>în implementare</t>
      </is>
    </nc>
  </rcc>
</revisions>
</file>

<file path=xl/revisions/revisionLog2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67" sId="1">
    <nc r="B102">
      <v>118772</v>
    </nc>
  </rcc>
  <rcc rId="2868" sId="1">
    <nc r="C102">
      <v>441</v>
    </nc>
  </rcc>
  <rcc rId="2869" sId="1">
    <nc r="D102" t="inlineStr">
      <is>
        <t>GC</t>
      </is>
    </nc>
  </rcc>
  <rcc rId="2870" sId="1" odxf="1" dxf="1">
    <nc r="E102" t="inlineStr">
      <is>
        <t>AP 2/11i  /2.2</t>
      </is>
    </nc>
    <odxf>
      <font>
        <b/>
        <sz val="12"/>
        <color auto="1"/>
      </font>
      <fill>
        <patternFill patternType="none">
          <bgColor indexed="65"/>
        </patternFill>
      </fill>
      <alignment horizontal="center"/>
    </odxf>
    <ndxf>
      <font>
        <b val="0"/>
        <sz val="12"/>
        <color auto="1"/>
      </font>
      <fill>
        <patternFill patternType="solid">
          <bgColor theme="0"/>
        </patternFill>
      </fill>
      <alignment horizontal="left"/>
    </ndxf>
  </rcc>
  <rfmt sheetId="1" sqref="F102" start="0" length="0">
    <dxf>
      <font>
        <b val="0"/>
        <sz val="12"/>
        <color auto="1"/>
      </font>
      <alignment horizontal="general"/>
    </dxf>
  </rfmt>
  <rcc rId="2871" sId="1">
    <nc r="F102" t="inlineStr">
      <is>
        <t>CP1less /2017</t>
      </is>
    </nc>
  </rcc>
  <rcc rId="2872" sId="1" odxf="1" dxf="1">
    <nc r="G102" t="inlineStr">
      <is>
        <t>Prevenire ,educatie si combaterea
coruptiei (PECC)</t>
      </is>
    </nc>
    <ndxf>
      <font>
        <b val="0"/>
        <sz val="12"/>
        <color auto="1"/>
      </font>
    </ndxf>
  </rcc>
  <rcc rId="2873" sId="1" odxf="1" dxf="1">
    <nc r="H102" t="inlineStr">
      <is>
        <t>Municipiul Moreni</t>
      </is>
    </nc>
    <ndxf>
      <font>
        <b val="0"/>
        <sz val="12"/>
        <color auto="1"/>
      </font>
    </ndxf>
  </rcc>
  <rcc rId="2874" sId="1" odxf="1" dxf="1">
    <nc r="I102" t="inlineStr">
      <is>
        <t>n.a</t>
      </is>
    </nc>
    <odxf>
      <font>
        <b/>
        <sz val="12"/>
        <color auto="1"/>
      </font>
    </odxf>
    <ndxf>
      <font>
        <b val="0"/>
        <sz val="12"/>
        <color auto="1"/>
      </font>
    </ndxf>
  </rcc>
  <rfmt sheetId="1" sqref="J102" start="0" length="0">
    <dxf>
      <font>
        <b val="0"/>
        <sz val="12"/>
        <color auto="1"/>
      </font>
      <alignment horizontal="left"/>
    </dxf>
  </rfmt>
  <rcc rId="2875" sId="1">
    <nc r="J102" t="inlineStr">
      <is>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is>
    </nc>
  </rcc>
  <rcc rId="2876" sId="1" numFmtId="19">
    <nc r="K102">
      <v>43313</v>
    </nc>
  </rcc>
  <rcc rId="2877" sId="1" odxf="1" dxf="1" numFmtId="19">
    <nc r="L102">
      <v>43677</v>
    </nc>
    <odxf>
      <numFmt numFmtId="0" formatCode="General"/>
    </odxf>
    <ndxf>
      <numFmt numFmtId="19" formatCode="dd/mm/yyyy"/>
    </ndxf>
  </rcc>
  <rcc rId="2878" sId="1">
    <nc r="M102">
      <v>85</v>
    </nc>
  </rcc>
  <rcc rId="2879" sId="1">
    <nc r="N102">
      <v>3</v>
    </nc>
  </rcc>
  <rcc rId="2880" sId="1" odxf="1" dxf="1">
    <nc r="O102" t="inlineStr">
      <is>
        <t>Dâmbovița</t>
      </is>
    </nc>
    <odxf>
      <font>
        <b/>
        <sz val="12"/>
        <color auto="1"/>
      </font>
      <fill>
        <patternFill patternType="none">
          <bgColor indexed="65"/>
        </patternFill>
      </fill>
    </odxf>
    <ndxf>
      <font>
        <b val="0"/>
        <sz val="12"/>
        <color auto="1"/>
      </font>
      <fill>
        <patternFill patternType="solid">
          <bgColor theme="0"/>
        </patternFill>
      </fill>
    </ndxf>
  </rcc>
  <rcc rId="2881" sId="1">
    <nc r="P102" t="inlineStr">
      <is>
        <t>Moreni</t>
      </is>
    </nc>
  </rcc>
  <rcc rId="2882" sId="1" odxf="1" dxf="1">
    <nc r="Q102" t="inlineStr">
      <is>
        <t>APL</t>
      </is>
    </nc>
    <odxf>
      <font>
        <b/>
        <sz val="12"/>
        <color auto="1"/>
      </font>
      <fill>
        <patternFill patternType="none">
          <bgColor indexed="65"/>
        </patternFill>
      </fill>
    </odxf>
    <ndxf>
      <font>
        <b val="0"/>
        <sz val="12"/>
        <color auto="1"/>
      </font>
      <fill>
        <patternFill patternType="solid">
          <bgColor theme="0"/>
        </patternFill>
      </fill>
    </ndxf>
  </rcc>
  <rfmt sheetId="1" sqref="R102" start="0" length="0">
    <dxf>
      <font>
        <b val="0"/>
        <sz val="12"/>
        <color auto="1"/>
      </font>
      <fill>
        <patternFill patternType="solid">
          <bgColor theme="0"/>
        </patternFill>
      </fill>
    </dxf>
  </rfmt>
  <rcc rId="2883" sId="1">
    <nc r="R102" t="inlineStr">
      <is>
        <t>119 - Investiții în capacitatea instituțională și în eficiența administrațiilor și a serviciilor publice la nivel național, regional și local, în perspectiva realizării de reforme, a unei mai bune legiferări și a bunei guvernanțe</t>
      </is>
    </nc>
  </rcc>
  <rcc rId="2884" sId="1">
    <nc r="T102">
      <v>232055.1</v>
    </nc>
  </rcc>
  <rcc rId="2885" sId="1">
    <nc r="W102">
      <v>35490.78</v>
    </nc>
  </rcc>
  <rcc rId="2886" sId="1">
    <nc r="X102">
      <v>0</v>
    </nc>
  </rcc>
  <rcc rId="2887" sId="1" numFmtId="4">
    <nc r="Z102">
      <v>5460.12</v>
    </nc>
  </rcc>
  <rcc rId="2888" sId="1" numFmtId="4">
    <nc r="AA102">
      <v>0</v>
    </nc>
  </rcc>
  <rcc rId="2889" sId="1" numFmtId="4">
    <nc r="AF102">
      <v>0</v>
    </nc>
  </rcc>
  <rcc rId="2890" sId="1" odxf="1" dxf="1">
    <nc r="AI102" t="inlineStr">
      <is>
        <t>n.a</t>
      </is>
    </nc>
    <odxf>
      <font>
        <b/>
        <sz val="12"/>
        <color auto="1"/>
      </font>
      <numFmt numFmtId="3" formatCode="#,##0"/>
    </odxf>
    <ndxf>
      <font>
        <b val="0"/>
        <sz val="12"/>
        <color auto="1"/>
      </font>
      <numFmt numFmtId="19" formatCode="dd/mm/yyyy"/>
    </ndxf>
  </rcc>
  <rcc rId="2891" sId="1" numFmtId="4">
    <nc r="AJ102">
      <v>0</v>
    </nc>
  </rcc>
  <rcc rId="2892" sId="1" numFmtId="4">
    <nc r="AK102">
      <v>0</v>
    </nc>
  </rcc>
  <rcv guid="{747340EB-2B31-46D2-ACDE-4FA91E2B50F6}" action="delete"/>
  <rdn rId="0" localSheetId="1" customView="1" name="Z_747340EB_2B31_46D2_ACDE_4FA91E2B50F6_.wvu.PrintArea" hidden="1" oldHidden="1">
    <formula>Sheet1!$A$1:$AL$434</formula>
    <oldFormula>Sheet1!$A$1:$AL$434</oldFormula>
  </rdn>
  <rdn rId="0" localSheetId="1" customView="1" name="Z_747340EB_2B31_46D2_ACDE_4FA91E2B50F6_.wvu.FilterData" hidden="1" oldHidden="1">
    <formula>Sheet1!$A$1:$DG$406</formula>
    <oldFormula>Sheet1!$H$1:$H$441</oldFormula>
  </rdn>
  <rcv guid="{747340EB-2B31-46D2-ACDE-4FA91E2B50F6}" action="add"/>
</revisions>
</file>

<file path=xl/revisions/revisionLog2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02" start="0" length="0">
    <dxf>
      <font>
        <b val="0"/>
        <sz val="12"/>
        <color auto="1"/>
      </font>
    </dxf>
  </rfmt>
  <rfmt sheetId="1" sqref="C102" start="0" length="0">
    <dxf>
      <font>
        <b val="0"/>
        <sz val="12"/>
        <color auto="1"/>
      </font>
      <border outline="0">
        <left/>
      </border>
    </dxf>
  </rfmt>
  <rfmt sheetId="1" sqref="D102" start="0" length="0">
    <dxf>
      <font>
        <b val="0"/>
        <sz val="12"/>
        <color auto="1"/>
      </font>
      <border outline="0">
        <left/>
      </border>
    </dxf>
  </rfmt>
  <rfmt sheetId="1" sqref="A102" start="0" length="0">
    <dxf>
      <font>
        <b val="0"/>
        <sz val="12"/>
        <color auto="1"/>
      </font>
    </dxf>
  </rfmt>
  <rcc rId="2895" sId="1">
    <nc r="A211">
      <v>3</v>
    </nc>
  </rcc>
  <rcc rId="2896" sId="1">
    <nc r="B211">
      <v>117063</v>
    </nc>
  </rcc>
  <rcc rId="2897" sId="1">
    <nc r="C211">
      <v>411</v>
    </nc>
  </rcc>
  <rcc rId="2898" sId="1">
    <nc r="D211" t="inlineStr">
      <is>
        <t>GC</t>
      </is>
    </nc>
  </rcc>
  <rcc rId="2899" sId="1" odxf="1" dxf="1">
    <nc r="E211" t="inlineStr">
      <is>
        <t>AP 2/2.2</t>
      </is>
    </nc>
    <odxf/>
    <ndxf/>
  </rcc>
  <rfmt sheetId="1" sqref="F211" start="0" length="0">
    <dxf>
      <font>
        <b val="0"/>
        <sz val="12"/>
        <color auto="1"/>
      </font>
    </dxf>
  </rfmt>
  <rcc rId="2900" sId="1">
    <nc r="F211" t="inlineStr">
      <is>
        <t>CP1 less /2017</t>
      </is>
    </nc>
  </rcc>
  <rcc rId="2901" sId="1" odxf="1" dxf="1">
    <nc r="G211" t="inlineStr">
      <is>
        <t>Promovarea si aplicarea masurilor pentru
prevenirea corupþiei si consolidarea
principiilor de etica si integritate în
activitatea administraþiei publice locale la
nivelul municipiului Timisoara</t>
      </is>
    </nc>
    <ndxf>
      <font>
        <b val="0"/>
        <sz val="12"/>
        <color auto="1"/>
      </font>
    </ndxf>
  </rcc>
  <rcc rId="2902" sId="1" odxf="1" dxf="1">
    <nc r="H211" t="inlineStr">
      <is>
        <t>Municipiul Timișoara</t>
      </is>
    </nc>
    <odxf>
      <font>
        <b/>
        <sz val="12"/>
        <color auto="1"/>
      </font>
    </odxf>
    <ndxf>
      <font>
        <b val="0"/>
        <sz val="12"/>
        <color auto="1"/>
      </font>
    </ndxf>
  </rcc>
  <rcc rId="2903" sId="1" odxf="1" dxf="1">
    <nc r="I211" t="inlineStr">
      <is>
        <t>n.a</t>
      </is>
    </nc>
    <odxf/>
    <ndxf/>
  </rcc>
  <rfmt sheetId="1" sqref="J211">
    <dxf>
      <alignment vertical="top"/>
    </dxf>
  </rfmt>
  <rfmt sheetId="1" sqref="J211" start="0" length="0">
    <dxf>
      <font>
        <b val="0"/>
        <sz val="12"/>
        <color auto="1"/>
      </font>
      <alignment horizontal="left" vertical="center"/>
    </dxf>
  </rfmt>
  <rcc rId="2904" sId="1">
    <nc r="J211" t="inlineStr">
      <is>
        <t>Activitaþile desfasurate, rezultatele si obiectivele proiectului conduc la îndeplinirea obiectivului general al acestuia, respectiv cresterea
nivelului de transparenþa, etica si integritate în cadrul administraþiei publice locale a Municipiului Timisoara, în conformitate cu obiectivul
specific 2.2 al POCA si obiectivul tematic 11, prioritatea de investiþii 11i a Fondului Social European. 
Obiectivele specifice ale proiectului
1. Cresterea nivelului de cunoastere si asumare a legislaþiei naþionale si prevederilor europene în ceea ce priveste prevenirea si combaterea corupþiei si fenomenelor asociate.
2. Cresterea gradului de implicare a personalului administraþiei publice locale si a cetaþenilor în ceea ce priveste masurile adoptate la nivel naþional pentru combaterea corupþiei.
3. Aplicarea coerenta si sistematica a masurilor adoptate la nivel local, naþional si european în domeniul eticii si integritaþii în sistemele publice.</t>
      </is>
    </nc>
  </rcc>
  <rcc rId="2905" sId="1" numFmtId="19">
    <nc r="K211">
      <v>43313</v>
    </nc>
  </rcc>
  <rcc rId="2906" sId="1" odxf="1" dxf="1" numFmtId="19">
    <nc r="L211">
      <v>43677</v>
    </nc>
    <odxf>
      <numFmt numFmtId="0" formatCode="General"/>
    </odxf>
    <ndxf>
      <numFmt numFmtId="19" formatCode="dd/mm/yyyy"/>
    </ndxf>
  </rcc>
  <rcc rId="2907" sId="1">
    <nc r="M211">
      <v>85</v>
    </nc>
  </rcc>
  <rcc rId="2908" sId="1">
    <nc r="N211">
      <v>5</v>
    </nc>
  </rcc>
  <rcc rId="2909" sId="1" odxf="1" dxf="1">
    <nc r="O211" t="inlineStr">
      <is>
        <t>Timiș</t>
      </is>
    </nc>
    <odxf/>
    <ndxf/>
  </rcc>
  <rcc rId="2910" sId="1" odxf="1" dxf="1">
    <nc r="P211" t="inlineStr">
      <is>
        <t>Timișoara</t>
      </is>
    </nc>
    <odxf/>
    <ndxf/>
  </rcc>
  <rcc rId="2911" sId="1" odxf="1" dxf="1">
    <nc r="Q211" t="inlineStr">
      <is>
        <t>APL</t>
      </is>
    </nc>
    <odxf/>
    <ndxf/>
  </rcc>
  <rfmt sheetId="1" sqref="K209:Q211" start="0" length="2147483647">
    <dxf>
      <font>
        <b/>
      </font>
    </dxf>
  </rfmt>
  <rfmt sheetId="1" sqref="K209:Q211" start="0" length="2147483647">
    <dxf>
      <font>
        <b val="0"/>
      </font>
    </dxf>
  </rfmt>
  <rcc rId="2912" sId="1" numFmtId="4">
    <nc r="Z211">
      <v>5012.12</v>
    </nc>
  </rcc>
  <rfmt sheetId="1" sqref="R211" start="0" length="0">
    <dxf>
      <font>
        <b val="0"/>
        <sz val="12"/>
        <color auto="1"/>
      </font>
    </dxf>
  </rfmt>
  <rcc rId="2913" sId="1">
    <nc r="R211" t="inlineStr">
      <is>
        <t>119 -  Investiții în capacitatea instituțională și în eficiența administrațiilor și a serviciilor publice la nivel național, regional și local, în perspectiva realizării de reforme, a unei mai bune legiferări și a bunei guvernanțe</t>
      </is>
    </nc>
  </rcc>
  <rcc rId="2914" sId="1">
    <nc r="W211">
      <v>32578.78</v>
    </nc>
  </rcc>
  <rcc rId="2915" sId="1">
    <nc r="T211">
      <v>213015.1</v>
    </nc>
  </rcc>
  <rcc rId="2916" sId="1">
    <nc r="U210">
      <v>0</v>
    </nc>
  </rcc>
  <rcc rId="2917" sId="1">
    <nc r="U211">
      <v>0</v>
    </nc>
  </rcc>
  <rcc rId="2918" sId="1">
    <nc r="X210">
      <v>0</v>
    </nc>
  </rcc>
  <rcc rId="2919" sId="1">
    <nc r="X211">
      <v>0</v>
    </nc>
  </rcc>
  <rcc rId="2920" sId="1" numFmtId="4">
    <nc r="AA210">
      <v>0</v>
    </nc>
  </rcc>
  <rcc rId="2921" sId="1" numFmtId="4">
    <nc r="AA211">
      <v>0</v>
    </nc>
  </rcc>
  <rcc rId="2922" sId="1">
    <nc r="AC211">
      <v>0</v>
    </nc>
  </rcc>
  <rcc rId="2923" sId="1" numFmtId="4">
    <nc r="AJ211">
      <v>0</v>
    </nc>
  </rcc>
  <rcc rId="2924" sId="1" numFmtId="4">
    <nc r="AK211">
      <v>0</v>
    </nc>
  </rcc>
</revisions>
</file>

<file path=xl/revisions/revisionLog2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25" sId="1" odxf="1" dxf="1">
    <oc r="F102" t="inlineStr">
      <is>
        <t>CP1less /2017</t>
      </is>
    </oc>
    <nc r="F102" t="inlineStr">
      <is>
        <t>CP1 less /2017</t>
      </is>
    </nc>
    <odxf>
      <font>
        <b val="0"/>
        <sz val="12"/>
      </font>
      <alignment horizontal="general"/>
    </odxf>
    <ndxf>
      <font>
        <b/>
        <sz val="12"/>
        <color auto="1"/>
      </font>
      <alignment horizontal="left"/>
    </ndxf>
  </rcc>
  <rfmt sheetId="1" sqref="F102" start="0" length="2147483647">
    <dxf>
      <font>
        <b val="0"/>
      </font>
    </dxf>
  </rfmt>
  <rcv guid="{36624B2D-80F9-4F79-AC4A-B3547C36F23F}" action="delete"/>
  <rdn rId="0" localSheetId="1" customView="1" name="Z_36624B2D_80F9_4F79_AC4A_B3547C36F23F_.wvu.PrintArea" hidden="1" oldHidden="1">
    <formula>Sheet1!$A$1:$AL$434</formula>
    <oldFormula>Sheet1!$A$1:$AL$434</oldFormula>
  </rdn>
  <rdn rId="0" localSheetId="1" customView="1" name="Z_36624B2D_80F9_4F79_AC4A_B3547C36F23F_.wvu.Cols" hidden="1" oldHidden="1">
    <formula>Sheet1!$G:$R</formula>
  </rdn>
  <rdn rId="0" localSheetId="1" customView="1" name="Z_36624B2D_80F9_4F79_AC4A_B3547C36F23F_.wvu.FilterData" hidden="1" oldHidden="1">
    <formula>Sheet1!$A$1:$DG$406</formula>
    <oldFormula>Sheet1!$A$1:$DG$406</oldFormula>
  </rdn>
  <rcv guid="{36624B2D-80F9-4F79-AC4A-B3547C36F23F}" action="add"/>
</revisions>
</file>

<file path=xl/revisions/revisionLog2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6624B2D-80F9-4F79-AC4A-B3547C36F23F}" action="delete"/>
  <rdn rId="0" localSheetId="1" customView="1" name="Z_36624B2D_80F9_4F79_AC4A_B3547C36F23F_.wvu.PrintArea" hidden="1" oldHidden="1">
    <formula>Sheet1!$A$1:$AL$434</formula>
    <oldFormula>Sheet1!$A$1:$AL$434</oldFormula>
  </rdn>
  <rdn rId="0" localSheetId="1" customView="1" name="Z_36624B2D_80F9_4F79_AC4A_B3547C36F23F_.wvu.Cols" hidden="1" oldHidden="1">
    <formula>Sheet1!$G:$R</formula>
    <oldFormula>Sheet1!$G:$R</oldFormula>
  </rdn>
  <rdn rId="0" localSheetId="1" customView="1" name="Z_36624B2D_80F9_4F79_AC4A_B3547C36F23F_.wvu.FilterData" hidden="1" oldHidden="1">
    <formula>Sheet1!$A$1:$DG$406</formula>
    <oldFormula>Sheet1!$A$1:$DG$406</oldFormula>
  </rdn>
  <rcv guid="{36624B2D-80F9-4F79-AC4A-B3547C36F23F}" action="add"/>
</revisions>
</file>

<file path=xl/revisions/revisionLog2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32" sId="1">
    <nc r="B136">
      <v>120617</v>
    </nc>
  </rcc>
  <rdn rId="0" localSheetId="1" customView="1" name="Z_36624B2D_80F9_4F79_AC4A_B3547C36F23F_.wvu.Cols" hidden="1" oldHidden="1">
    <oldFormula>Sheet1!$G:$R</oldFormula>
  </rdn>
  <rcv guid="{36624B2D-80F9-4F79-AC4A-B3547C36F23F}" action="delete"/>
  <rdn rId="0" localSheetId="1" customView="1" name="Z_36624B2D_80F9_4F79_AC4A_B3547C36F23F_.wvu.PrintArea" hidden="1" oldHidden="1">
    <formula>Sheet1!$A$1:$AL$434</formula>
    <oldFormula>Sheet1!$A$1:$AL$434</oldFormula>
  </rdn>
  <rdn rId="0" localSheetId="1" customView="1" name="Z_36624B2D_80F9_4F79_AC4A_B3547C36F23F_.wvu.FilterData" hidden="1" oldHidden="1">
    <formula>Sheet1!$A$1:$DG$406</formula>
    <oldFormula>Sheet1!$A$1:$DG$406</oldFormula>
  </rdn>
  <rcv guid="{36624B2D-80F9-4F79-AC4A-B3547C36F23F}" action="add"/>
</revisions>
</file>

<file path=xl/revisions/revisionLog2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36" sId="1">
    <nc r="B137">
      <v>118193</v>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36" sId="1">
    <nc r="N43">
      <v>1</v>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37" sId="1">
    <nc r="B149">
      <v>118396</v>
    </nc>
  </rcc>
  <rcc rId="2438" sId="1">
    <nc r="C149">
      <v>458</v>
    </nc>
  </rcc>
  <rcc rId="2439" sId="1" odxf="1" dxf="1">
    <nc r="E149" t="inlineStr">
      <is>
        <t>AP 2/11i  /2.1</t>
      </is>
    </nc>
    <odxf>
      <font>
        <b/>
        <sz val="12"/>
        <color auto="1"/>
      </font>
    </odxf>
    <ndxf>
      <font>
        <b val="0"/>
        <sz val="12"/>
        <color auto="1"/>
      </font>
    </ndxf>
  </rcc>
  <rcc rId="2440" sId="1">
    <nc r="G149" t="inlineStr">
      <is>
        <t>Introducerea unui sistem de management al calității performant si transparent în cadrul UAT – Județul Ilfov</t>
      </is>
    </nc>
  </rcc>
  <rcc rId="2441" sId="1">
    <nc r="H149" t="inlineStr">
      <is>
        <t>Județul Ilfov</t>
      </is>
    </nc>
  </rcc>
  <rcc rId="2442" sId="1" odxf="1" dxf="1">
    <nc r="I149" t="inlineStr">
      <is>
        <t>n.a</t>
      </is>
    </nc>
    <odxf/>
    <ndxf/>
  </rcc>
  <rcv guid="{9EA5E3FA-46F1-4729-828C-4A08518018C1}" action="delete"/>
  <rdn rId="0" localSheetId="1" customView="1" name="Z_9EA5E3FA_46F1_4729_828C_4A08518018C1_.wvu.PrintArea" hidden="1" oldHidden="1">
    <formula>Sheet1!$A$1:$AL$432</formula>
    <oldFormula>Sheet1!$A$1:$AL$432</oldFormula>
  </rdn>
  <rdn rId="0" localSheetId="1" customView="1" name="Z_9EA5E3FA_46F1_4729_828C_4A08518018C1_.wvu.FilterData" hidden="1" oldHidden="1">
    <formula>Sheet1!$A$1:$AK$404</formula>
    <oldFormula>Sheet1!$A$1:$AK$404</oldFormula>
  </rdn>
  <rcv guid="{9EA5E3FA-46F1-4729-828C-4A08518018C1}"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49" start="0" length="0">
    <dxf>
      <font>
        <b val="0"/>
        <sz val="12"/>
        <color auto="1"/>
      </font>
      <alignment horizontal="left"/>
    </dxf>
  </rfmt>
  <rcc rId="2445" sId="1">
    <nc r="J149" t="inlineStr">
      <is>
        <t>Cresterea capacitaþii UAT - Judeþul Ilfov de a asigura pe termen lung servicii de calitate sporita comunitaþii din Judeþul Ilfov prin implementarea unui sistem de management al calitaþii de tip ISO la nivelul aparatului propriu.
Astfel proiectul va contribui direct la atingerea Obiectivului specific POCA 2.1 – Introducerea de sisteme si standarde comune în administraþia publica locala ce optimizeaza procesele orientate catre beneficiari în concordanþa cu SCAP.
Obiectivele specifice ale proiectului
1. OS1. Implementarea unui sistem de management al calitaþii în cadrul aparatului propriu al UAT - Judeþul Ilfov în vederea îmbunataþirii calitaþii serviciilor oferite comunitaþii judeþului Ilfov. Acest obiectiv va fi atins în principal prin realizarea documentaþie SMC pentru implementarea cerinþelor SR EN ISO 9001:2015 la nivelul aparatului propriu al UAT - Judeþul Ilfov si certificarea UAT -Judeþul Ilfov în urma unei proceduri de audit extern de certificare conform SR EN ISO 9001:2015.
2. OS2. Dezvoltarea si implementarea unui sistem de management al investiþiilor publice, în concordanþa cu procedurile si standardele specifice SR EN ISO 9001:2015. Acest obiectiv va fi atins prin dezvoltarea unui sistem IT care va concentra procedurile, standardele si activitaþile specifice aparatului administrativ al UAT - Judeþul Ilfov, în care sunt implicaþi cel puþin 150 salariaþi si membri ai structurilor deliberative.
3. OS3. Îmbunataþirea competenþelor alesilor locali, ale personalului de conducere si execuþie din UAT - Judeþul Ilfov pentru cresterea performanþei autoritaþilor locale. Acest obiectiv va fi atins prin activitaþi de formare – se vor organiza 2 tipuri de cursuri pentru cel puþin 120 persoane.</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46" sId="1">
    <nc r="K149" t="inlineStr">
      <is>
        <t>31.07.2018</t>
      </is>
    </nc>
  </rcc>
  <rcc rId="2447" sId="1" odxf="1" dxf="1">
    <nc r="L149" t="inlineStr">
      <is>
        <t>31.07.2019</t>
      </is>
    </nc>
    <ndxf>
      <font>
        <b val="0"/>
        <sz val="12"/>
        <color auto="1"/>
      </font>
      <numFmt numFmtId="19" formatCode="dd/mm/yyyy"/>
    </ndxf>
  </rcc>
  <rfmt sheetId="1" sqref="M149" start="0" length="0">
    <dxf>
      <font>
        <b val="0"/>
        <sz val="12"/>
        <color auto="1"/>
      </font>
      <numFmt numFmtId="165" formatCode="0.000000000"/>
    </dxf>
  </rfmt>
  <rcc rId="2448" sId="1" numFmtId="4">
    <nc r="M149">
      <v>85.000002334434541</v>
    </nc>
  </rcc>
  <rcc rId="2449" sId="1">
    <nc r="O149" t="inlineStr">
      <is>
        <t>Ilfov</t>
      </is>
    </nc>
  </rcc>
  <rcc rId="2450" sId="1">
    <nc r="P149" t="inlineStr">
      <is>
        <t>Bucurețti</t>
      </is>
    </nc>
  </rcc>
  <rcc rId="2451" sId="1">
    <nc r="Q149" t="inlineStr">
      <is>
        <t>APL</t>
      </is>
    </nc>
  </rcc>
  <rcc rId="2452" sId="1" odxf="1" dxf="1">
    <nc r="R149" t="inlineStr">
      <is>
        <t>119 - Investiții în capacitatea instituțională și în eficiența administrațiilor și a serviciilor publice la nivel național, regional și local, în perspectiva realizării de reforme, a unei mai bune legiferări și a bunei guvernanțe</t>
      </is>
    </nc>
    <odxf>
      <font>
        <b/>
        <sz val="12"/>
        <color auto="1"/>
      </font>
      <fill>
        <patternFill patternType="none">
          <bgColor indexed="65"/>
        </patternFill>
      </fill>
    </odxf>
    <ndxf>
      <font>
        <b val="0"/>
        <sz val="12"/>
        <color auto="1"/>
      </font>
      <fill>
        <patternFill patternType="solid">
          <bgColor theme="0"/>
        </patternFill>
      </fill>
    </ndxf>
  </rcc>
  <rcc rId="2453" sId="1">
    <oc r="S149">
      <f>T149+U149</f>
    </oc>
    <nc r="S149">
      <f>T149+U149</f>
    </nc>
  </rcc>
  <rfmt sheetId="1" xfDxf="1" sqref="U149" start="0" length="0">
    <dxf>
      <font>
        <b/>
        <sz val="12"/>
        <color auto="1"/>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xfDxf="1" sqref="X149" start="0" length="0">
    <dxf>
      <font>
        <b/>
        <sz val="12"/>
        <color auto="1"/>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49" start="0" length="0">
    <dxf>
      <numFmt numFmtId="3" formatCode="#,##0"/>
    </dxf>
  </rfmt>
  <rfmt sheetId="1" sqref="X149" start="0" length="0">
    <dxf>
      <numFmt numFmtId="4" formatCode="#,##0.00"/>
    </dxf>
  </rfmt>
  <rfmt sheetId="1" sqref="W149" start="0" length="0">
    <dxf>
      <numFmt numFmtId="4" formatCode="#,##0.00"/>
    </dxf>
  </rfmt>
  <rfmt sheetId="1" sqref="T149" start="0" length="0">
    <dxf>
      <numFmt numFmtId="4" formatCode="#,##0.00"/>
    </dxf>
  </rfmt>
  <rcc rId="2454" sId="1" odxf="1" dxf="1">
    <nc r="AH149" t="inlineStr">
      <is>
        <t xml:space="preserve"> în implementare</t>
      </is>
    </nc>
    <odxf>
      <font>
        <b/>
        <sz val="12"/>
        <color auto="1"/>
      </font>
    </odxf>
    <ndxf>
      <font>
        <b val="0"/>
        <sz val="12"/>
        <color auto="1"/>
      </font>
    </ndxf>
  </rcc>
  <rcc rId="2455" sId="1" odxf="1" dxf="1" numFmtId="4">
    <nc r="AJ149">
      <v>0</v>
    </nc>
    <odxf>
      <font>
        <sz val="12"/>
        <color auto="1"/>
      </font>
    </odxf>
    <ndxf>
      <font>
        <sz val="12"/>
        <color auto="1"/>
      </font>
    </ndxf>
  </rcc>
  <rcc rId="2456" sId="1" numFmtId="4">
    <nc r="AK149">
      <v>0</v>
    </nc>
  </rcc>
  <rcc rId="2457" sId="1" odxf="1" s="1" dxf="1" numFmtId="4">
    <nc r="AF149">
      <v>0</v>
    </nc>
    <ndxf>
      <font>
        <b val="0"/>
        <sz val="12"/>
        <color auto="1"/>
        <name val="Calibri"/>
        <family val="2"/>
        <charset val="238"/>
        <scheme val="minor"/>
      </font>
      <numFmt numFmtId="166" formatCode="#,##0.00_ ;\-#,##0.00\ "/>
    </ndxf>
  </rcc>
  <rcc rId="2458" sId="1">
    <oc r="AE149">
      <f>S149+V149+Y149+AB149</f>
    </oc>
    <nc r="AE149">
      <f>S149+V149+Y149+AB149</f>
    </nc>
  </rcc>
  <rfmt sheetId="1" sqref="U149">
    <dxf>
      <alignment horizontal="center"/>
    </dxf>
  </rfmt>
  <rfmt sheetId="1" sqref="U149">
    <dxf>
      <numFmt numFmtId="4" formatCode="#,##0.00"/>
    </dxf>
  </rfmt>
  <rfmt sheetId="1" sqref="T149" start="0" length="0">
    <dxf>
      <font>
        <b val="0"/>
        <sz val="12"/>
        <color auto="1"/>
        <name val="Trebuchet MS"/>
        <scheme val="none"/>
      </font>
      <border outline="0">
        <left/>
        <right/>
        <top/>
        <bottom/>
      </border>
    </dxf>
  </rfmt>
  <rfmt sheetId="1" sqref="U149" start="0" length="0">
    <dxf>
      <font>
        <b val="0"/>
        <sz val="12"/>
        <color auto="1"/>
        <name val="Trebuchet MS"/>
        <scheme val="none"/>
      </font>
      <alignment horizontal="right"/>
      <border outline="0">
        <left/>
        <right/>
        <top/>
        <bottom/>
      </border>
    </dxf>
  </rfmt>
  <rcc rId="2459" sId="1" odxf="1" dxf="1" numFmtId="4">
    <nc r="W149">
      <v>0</v>
    </nc>
    <ndxf>
      <font>
        <b val="0"/>
        <sz val="12"/>
        <color auto="1"/>
        <name val="Trebuchet MS"/>
        <scheme val="none"/>
      </font>
      <border outline="0">
        <left/>
        <right/>
        <top/>
        <bottom/>
      </border>
    </ndxf>
  </rcc>
  <rcc rId="2460" sId="1" odxf="1" dxf="1" numFmtId="4">
    <nc r="X149">
      <v>102934.89</v>
    </nc>
    <ndxf>
      <font>
        <b val="0"/>
        <sz val="12"/>
        <color auto="1"/>
        <name val="Trebuchet MS"/>
        <scheme val="none"/>
      </font>
      <border outline="0">
        <left/>
        <right/>
        <top/>
        <bottom/>
      </border>
    </ndxf>
  </rcc>
  <rcc rId="2461" sId="1" odxf="1" dxf="1" numFmtId="4">
    <nc r="Z149">
      <v>0</v>
    </nc>
    <ndxf>
      <font>
        <b val="0"/>
        <sz val="12"/>
        <color auto="1"/>
        <name val="Trebuchet MS"/>
        <scheme val="none"/>
      </font>
      <border outline="0">
        <left/>
        <right/>
        <top/>
        <bottom/>
      </border>
    </ndxf>
  </rcc>
  <rcc rId="2462" sId="1" odxf="1" dxf="1" numFmtId="4">
    <nc r="AA149">
      <v>11437.21</v>
    </nc>
    <ndxf>
      <font>
        <b val="0"/>
        <sz val="12"/>
        <color auto="1"/>
        <name val="Trebuchet MS"/>
        <scheme val="none"/>
      </font>
      <border outline="0">
        <left/>
        <right/>
        <top/>
        <bottom/>
      </border>
    </ndxf>
  </rcc>
  <rcc rId="2463" sId="1" odxf="1" dxf="1" numFmtId="4">
    <nc r="AC149">
      <v>0</v>
    </nc>
    <ndxf>
      <font>
        <b val="0"/>
        <sz val="12"/>
        <color auto="1"/>
        <name val="Trebuchet MS"/>
        <scheme val="none"/>
      </font>
      <numFmt numFmtId="4" formatCode="#,##0.00"/>
      <border outline="0">
        <left/>
        <right/>
        <top/>
        <bottom/>
      </border>
    </ndxf>
  </rcc>
  <rcc rId="2464" sId="1" odxf="1" dxf="1" numFmtId="4">
    <nc r="AD149">
      <v>0</v>
    </nc>
    <ndxf>
      <font>
        <b val="0"/>
        <sz val="12"/>
        <color auto="1"/>
        <name val="Trebuchet MS"/>
        <scheme val="none"/>
      </font>
      <numFmt numFmtId="4" formatCode="#,##0.00"/>
      <border outline="0">
        <left/>
        <right/>
        <top/>
        <bottom/>
      </border>
    </ndxf>
  </rcc>
  <rcc rId="2465" sId="1" numFmtId="4">
    <nc r="T149">
      <v>0</v>
    </nc>
  </rcc>
  <rcc rId="2466" sId="1" numFmtId="4">
    <nc r="U149">
      <v>457488.35</v>
    </nc>
  </rcc>
  <rfmt sheetId="1" sqref="U149" start="0" length="0">
    <dxf>
      <border>
        <left style="thin">
          <color indexed="64"/>
        </left>
        <right style="thin">
          <color indexed="64"/>
        </right>
        <top style="thin">
          <color indexed="64"/>
        </top>
        <bottom style="thin">
          <color indexed="64"/>
        </bottom>
      </border>
    </dxf>
  </rfmt>
  <rfmt sheetId="1" sqref="U149">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W149" start="0" length="0">
    <dxf>
      <border>
        <left style="thin">
          <color indexed="64"/>
        </left>
        <right style="thin">
          <color indexed="64"/>
        </right>
        <top style="thin">
          <color indexed="64"/>
        </top>
        <bottom style="thin">
          <color indexed="64"/>
        </bottom>
      </border>
    </dxf>
  </rfmt>
  <rfmt sheetId="1" sqref="W149">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Z149" start="0" length="0">
    <dxf>
      <border>
        <left style="thin">
          <color indexed="64"/>
        </left>
        <right style="thin">
          <color indexed="64"/>
        </right>
        <top style="thin">
          <color indexed="64"/>
        </top>
        <bottom style="thin">
          <color indexed="64"/>
        </bottom>
      </border>
    </dxf>
  </rfmt>
  <rfmt sheetId="1" sqref="Z149">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AC149" start="0" length="0">
    <dxf>
      <border>
        <left style="thin">
          <color indexed="64"/>
        </left>
        <right style="thin">
          <color indexed="64"/>
        </right>
        <top style="thin">
          <color indexed="64"/>
        </top>
        <bottom style="thin">
          <color indexed="64"/>
        </bottom>
      </border>
    </dxf>
  </rfmt>
  <rfmt sheetId="1" sqref="AC149">
    <dxf>
      <border>
        <left style="thin">
          <color indexed="64"/>
        </left>
        <right style="thin">
          <color indexed="64"/>
        </right>
        <top style="thin">
          <color indexed="64"/>
        </top>
        <bottom style="thin">
          <color indexed="64"/>
        </bottom>
        <vertical style="thin">
          <color indexed="64"/>
        </vertical>
        <horizontal style="thin">
          <color indexed="64"/>
        </horizontal>
      </border>
    </dxf>
  </rfmt>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67" sId="1" odxf="1" s="1" dxf="1">
    <oc r="Y149">
      <f>Z149+AA149</f>
    </oc>
    <nc r="Y149">
      <f>Z149+AA149</f>
    </nc>
    <odxf>
      <font>
        <b/>
        <i val="0"/>
        <strike val="0"/>
        <condense val="0"/>
        <extend val="0"/>
        <outline val="0"/>
        <shadow val="0"/>
        <u val="none"/>
        <vertAlign val="baseline"/>
        <sz val="12"/>
        <color auto="1"/>
        <name val="Calibri"/>
        <family val="2"/>
        <charset val="238"/>
        <scheme val="minor"/>
      </font>
      <numFmt numFmtId="4" formatCode="#,##0.0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val="0"/>
        <sz val="12"/>
        <color auto="1"/>
        <name val="Calibri"/>
        <family val="2"/>
        <charset val="238"/>
        <scheme val="minor"/>
      </font>
      <numFmt numFmtId="166" formatCode="#,##0.00_ ;\-#,##0.00\ "/>
    </ndxf>
  </rcc>
  <rfmt sheetId="1" sqref="G149" start="0" length="0">
    <dxf>
      <font>
        <b val="0"/>
        <sz val="11"/>
        <color theme="1"/>
        <name val="Calibri"/>
        <family val="2"/>
        <charset val="238"/>
        <scheme val="minor"/>
      </font>
      <alignment horizontal="general"/>
      <border outline="0">
        <left/>
        <right/>
        <top/>
        <bottom/>
      </border>
    </dxf>
  </rfmt>
  <rfmt sheetId="1" sqref="O149" start="0" length="0">
    <dxf>
      <font>
        <b val="0"/>
        <sz val="12"/>
        <color auto="1"/>
      </font>
      <fill>
        <patternFill patternType="solid">
          <bgColor theme="0"/>
        </patternFill>
      </fill>
    </dxf>
  </rfmt>
  <rfmt sheetId="1" sqref="P149" start="0" length="0">
    <dxf>
      <font>
        <b val="0"/>
        <sz val="12"/>
        <color auto="1"/>
      </font>
      <fill>
        <patternFill patternType="solid">
          <bgColor theme="0"/>
        </patternFill>
      </fill>
    </dxf>
  </rfmt>
  <rfmt sheetId="1" sqref="Q149" start="0" length="0">
    <dxf>
      <font>
        <b val="0"/>
        <sz val="12"/>
        <color auto="1"/>
      </font>
      <fill>
        <patternFill patternType="solid">
          <bgColor theme="0"/>
        </patternFill>
      </fill>
    </dxf>
  </rfmt>
  <rfmt sheetId="1" sqref="H149" start="0" length="0">
    <dxf>
      <font>
        <b val="0"/>
        <sz val="11"/>
        <color theme="1"/>
        <name val="Calibri"/>
        <family val="2"/>
        <charset val="238"/>
        <scheme val="minor"/>
      </font>
      <alignment horizontal="general"/>
      <border outline="0">
        <left/>
        <right/>
        <top/>
        <bottom/>
      </border>
    </dxf>
  </rfmt>
  <rfmt sheetId="1" sqref="C149" start="0" length="0">
    <dxf>
      <font>
        <b val="0"/>
        <sz val="11"/>
        <color theme="1"/>
        <name val="Calibri"/>
        <family val="2"/>
        <charset val="238"/>
        <scheme val="minor"/>
      </font>
      <fill>
        <patternFill patternType="none">
          <bgColor indexed="65"/>
        </patternFill>
      </fill>
      <alignment horizontal="general"/>
      <border outline="0">
        <left/>
        <right/>
        <top/>
        <bottom/>
      </border>
    </dxf>
  </rfmt>
  <rfmt sheetId="1" sqref="C149" start="0" length="0">
    <dxf>
      <font>
        <b/>
        <sz val="12"/>
        <color auto="1"/>
        <name val="Calibri"/>
        <family val="2"/>
        <charset val="238"/>
        <scheme val="minor"/>
      </font>
      <fill>
        <patternFill patternType="solid">
          <bgColor rgb="FFFFFF00"/>
        </patternFill>
      </fill>
      <alignment horizontal="center"/>
      <border outline="0">
        <left style="thin">
          <color indexed="64"/>
        </left>
        <right style="thin">
          <color indexed="64"/>
        </right>
        <top style="thin">
          <color indexed="64"/>
        </top>
        <bottom style="thin">
          <color indexed="64"/>
        </bottom>
      </border>
    </dxf>
  </rfmt>
  <rfmt sheetId="1" sqref="G124" start="0" length="0">
    <dxf>
      <font>
        <b val="0"/>
        <sz val="12"/>
        <color auto="1"/>
      </font>
    </dxf>
  </rfmt>
  <rfmt sheetId="1" sqref="H124" start="0" length="0">
    <dxf>
      <font>
        <b val="0"/>
        <sz val="12"/>
        <color auto="1"/>
      </font>
    </dxf>
  </rfmt>
  <rfmt sheetId="1" sqref="J124" start="0" length="0">
    <dxf>
      <font>
        <b val="0"/>
        <sz val="12"/>
        <color auto="1"/>
      </font>
    </dxf>
  </rfmt>
  <rcc rId="2468" sId="1">
    <nc r="D149" t="inlineStr">
      <is>
        <t>SD</t>
      </is>
    </nc>
  </rcc>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76" sId="1">
    <nc r="A351">
      <v>122</v>
    </nc>
  </rcc>
  <rcc rId="677" sId="1">
    <nc r="B351">
      <v>112698</v>
    </nc>
  </rcc>
  <rcc rId="678" sId="1">
    <nc r="C351">
      <v>231</v>
    </nc>
  </rcc>
  <rcc rId="679" sId="1">
    <nc r="D351" t="inlineStr">
      <is>
        <t>CA</t>
      </is>
    </nc>
  </rcc>
  <rcc rId="680" sId="1">
    <nc r="E351" t="inlineStr">
      <is>
        <t>AP1/11i /1.2</t>
      </is>
    </nc>
  </rcc>
  <rcc rId="681" sId="1">
    <nc r="F351" t="inlineStr">
      <is>
        <t>CP 2/2017 (MySMIS: POCA/111/1/1)</t>
      </is>
    </nc>
  </rcc>
  <rcc rId="682" sId="1" odxf="1" dxf="1">
    <nc r="G351" t="inlineStr">
      <is>
        <t>Politici publice alternative pentru îmbunătățirea cadrului de organizare și funcționare a învățământului preuniversitar particular (EDU-PART)</t>
      </is>
    </nc>
    <ndxf>
      <font>
        <sz val="12"/>
        <charset val="1"/>
      </font>
    </ndxf>
  </rcc>
  <rcc rId="683" sId="1">
    <nc r="H351" t="inlineStr">
      <is>
        <t>Asociația Centrul pentru Integritate</t>
      </is>
    </nc>
  </rcc>
  <rcc rId="684" sId="1">
    <nc r="I351" t="inlineStr">
      <is>
        <t>Ministerul Educatiei Nationale</t>
      </is>
    </nc>
  </rcc>
  <rfmt sheetId="1" sqref="J351" start="0" length="0">
    <dxf>
      <font>
        <sz val="12"/>
        <color auto="1"/>
      </font>
      <alignment horizontal="left"/>
    </dxf>
  </rfmt>
  <rcc rId="685" sId="1">
    <nc r="J351" t="inlineStr">
      <is>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þinta, în vederea dezvoltarii si introducerii de sisteme si
standarde comune pentru asigurarea unei educatii de calitate în învatamântul preuniversitar particular din România, în concordanta cu
SCAP</t>
      </is>
    </nc>
  </rcc>
  <rcc rId="686" sId="1" numFmtId="19">
    <nc r="K351">
      <v>43273</v>
    </nc>
  </rcc>
  <rcc rId="687" sId="1" numFmtId="19">
    <nc r="L351">
      <v>43638</v>
    </nc>
  </rcc>
  <rcc rId="688" sId="1">
    <nc r="N351" t="inlineStr">
      <is>
        <t>Proiect cu acoperire națională</t>
      </is>
    </nc>
  </rcc>
  <rcc rId="689" sId="1">
    <nc r="O351" t="inlineStr">
      <is>
        <t>București</t>
      </is>
    </nc>
  </rcc>
  <rcc rId="690" sId="1">
    <nc r="P351" t="inlineStr">
      <is>
        <t>București</t>
      </is>
    </nc>
  </rcc>
  <rcc rId="691" sId="1">
    <nc r="Q351" t="inlineStr">
      <is>
        <t>ONG</t>
      </is>
    </nc>
  </rcc>
  <rcc rId="692" sId="1">
    <nc r="R351" t="inlineStr">
      <is>
        <t>119 - Investiții în capacitatea instituțională și în eficiența administrațiilor și a serviciilor publice la nivel național, regional și local, în perspectiva realizării de reforme, a unei mai bune legiferări și a bunei guvernanțe</t>
      </is>
    </nc>
  </rcc>
  <rcc rId="693" sId="1">
    <oc r="R350" t="inlineStr">
      <is>
        <t>120 - Investiții în capacitatea instituțională și în eficiența administrațiilor și a serviciilor publice la nivel național, regional și local, în perspectiva realizării de reforme, a unei mai bune legiferări și a bunei guvernanțe</t>
      </is>
    </oc>
    <nc r="R350" t="inlineStr">
      <is>
        <t>119 - Investiții în capacitatea instituțională și în eficiența administrațiilor și a serviciilor publice la nivel național, regional și local, în perspectiva realizării de reforme, a unei mai bune legiferări și a bunei guvernanțe</t>
      </is>
    </nc>
  </rcc>
  <rcc rId="694" sId="1" numFmtId="4">
    <nc r="X351">
      <v>34185.51</v>
    </nc>
  </rcc>
  <rcc rId="695" sId="1" numFmtId="4">
    <nc r="W351">
      <v>100520.65</v>
    </nc>
  </rcc>
  <rcc rId="696" sId="1" numFmtId="4">
    <nc r="AC351">
      <v>13676.27</v>
    </nc>
  </rcc>
  <rcc rId="697" sId="1" numFmtId="4">
    <nc r="AD351">
      <v>3488.32</v>
    </nc>
  </rcc>
  <rcc rId="698" sId="1">
    <nc r="AH351" t="inlineStr">
      <is>
        <t>implementare</t>
      </is>
    </nc>
  </rcc>
  <rcc rId="699" sId="1">
    <nc r="AI351" t="inlineStr">
      <is>
        <t>n.a</t>
      </is>
    </nc>
  </rcc>
  <rcc rId="700" sId="1" numFmtId="4">
    <nc r="T351">
      <v>657795.85</v>
    </nc>
  </rcc>
  <rcc rId="701" sId="1" numFmtId="4">
    <nc r="U351">
      <v>157910.19</v>
    </nc>
  </rcc>
  <rcc rId="702" sId="1" numFmtId="4">
    <nc r="Z351">
      <v>15560.97</v>
    </nc>
  </rcc>
  <rcc rId="703" sId="1" numFmtId="4">
    <nc r="AA351">
      <v>5292.04</v>
    </nc>
  </rcc>
  <rcv guid="{A5B1481C-EF26-486A-984F-85CDDC2FD94F}" action="delete"/>
  <rdn rId="0" localSheetId="1" customView="1" name="Z_A5B1481C_EF26_486A_984F_85CDDC2FD94F_.wvu.PrintArea" hidden="1" oldHidden="1">
    <formula>Sheet1!$A$1:$AL$399</formula>
    <oldFormula>Sheet1!$A$1:$AL$399</oldFormula>
  </rdn>
  <rdn rId="0" localSheetId="1" customView="1" name="Z_A5B1481C_EF26_486A_984F_85CDDC2FD94F_.wvu.FilterData" hidden="1" oldHidden="1">
    <formula>Sheet1!$A$6:$AL$399</formula>
    <oldFormula>Sheet1!$A$6:$AL$399</oldFormula>
  </rdn>
  <rcv guid="{A5B1481C-EF26-486A-984F-85CDDC2FD94F}" action="add"/>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C1B4D6D-D666-48DD-AB17-E00791B6F0B6}" action="delete"/>
  <rdn rId="0" localSheetId="1" customView="1" name="Z_7C1B4D6D_D666_48DD_AB17_E00791B6F0B6_.wvu.PrintArea" hidden="1" oldHidden="1">
    <formula>Sheet1!$A$1:$AL$399</formula>
    <oldFormula>Sheet1!$A$1:$AL$399</oldFormula>
  </rdn>
  <rdn rId="0" localSheetId="1" customView="1" name="Z_7C1B4D6D_D666_48DD_AB17_E00791B6F0B6_.wvu.FilterData" hidden="1" oldHidden="1">
    <formula>Sheet1!$A$6:$DG$371</formula>
    <oldFormula>Sheet1!$A$6:$DG$371</oldFormula>
  </rdn>
  <rcv guid="{7C1B4D6D-D666-48DD-AB17-E00791B6F0B6}" action="add"/>
</revisions>
</file>

<file path=xl/revisions/revisionLog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08" sId="1">
    <nc r="D25" t="inlineStr">
      <is>
        <t>SD</t>
      </is>
    </nc>
  </rcc>
  <rcc rId="709" sId="1">
    <nc r="C25">
      <v>459</v>
    </nc>
  </rcc>
  <rcc rId="710" sId="1" xfDxf="1" dxf="1">
    <nc r="B25">
      <v>118741</v>
    </nc>
    <ndxf>
      <font>
        <b/>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ndxf>
  </rcc>
  <rfmt sheetId="1" xfDxf="1" sqref="F25" start="0" length="0">
    <dxf>
      <font>
        <b/>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F25" start="0" length="0">
    <dxf>
      <font>
        <b val="0"/>
        <sz val="12"/>
        <color auto="1"/>
      </font>
      <alignment horizontal="general"/>
    </dxf>
  </rfmt>
  <rcc rId="711" sId="1">
    <nc r="F25" t="inlineStr">
      <is>
        <t>CP 6 less/2017</t>
      </is>
    </nc>
  </rcc>
  <rcv guid="{9EA5E3FA-46F1-4729-828C-4A08518018C1}" action="delete"/>
  <rdn rId="0" localSheetId="1" customView="1" name="Z_9EA5E3FA_46F1_4729_828C_4A08518018C1_.wvu.PrintArea" hidden="1" oldHidden="1">
    <formula>Sheet1!$A$1:$AL$399</formula>
    <oldFormula>Sheet1!$A$1:$AL$399</oldFormula>
  </rdn>
  <rdn rId="0" localSheetId="1" customView="1" name="Z_9EA5E3FA_46F1_4729_828C_4A08518018C1_.wvu.FilterData" hidden="1" oldHidden="1">
    <formula>Sheet1!$A$6:$AL$399</formula>
    <oldFormula>Sheet1!$A$6:$AL$399</oldFormula>
  </rdn>
  <rcv guid="{9EA5E3FA-46F1-4729-828C-4A08518018C1}" action="add"/>
</revisions>
</file>

<file path=xl/revisions/revisionLog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25" start="0" length="0">
    <dxf>
      <font>
        <b val="0"/>
        <sz val="12"/>
        <color auto="1"/>
      </font>
      <fill>
        <patternFill patternType="solid">
          <bgColor theme="0"/>
        </patternFill>
      </fill>
    </dxf>
  </rfmt>
  <rcc rId="714" sId="1">
    <nc r="E25" t="inlineStr">
      <is>
        <t>AP 2/11i  /2.1</t>
      </is>
    </nc>
  </rcc>
  <rfmt sheetId="1" xfDxf="1" sqref="G25" start="0" length="0">
    <dxf>
      <font>
        <b/>
        <sz val="12"/>
        <color auto="1"/>
      </font>
      <alignment horizontal="left" vertical="center" wrapText="1"/>
      <border outline="0">
        <left style="thin">
          <color indexed="64"/>
        </left>
        <right style="thin">
          <color indexed="64"/>
        </right>
        <top style="thin">
          <color indexed="64"/>
        </top>
        <bottom style="thin">
          <color indexed="64"/>
        </bottom>
      </border>
    </dxf>
  </rfmt>
  <rcc rId="715" sId="1" xfDxf="1" dxf="1">
    <oc r="G26" t="inlineStr">
      <is>
        <t>TOTAL ARGEȘ</t>
      </is>
    </oc>
    <nc r="G26" t="inlineStr">
      <is>
        <t>Judeþean Arges si dezvoltarea abilitaþilor</t>
      </is>
    </nc>
    <ndxf>
      <font>
        <b/>
        <sz val="12"/>
        <color auto="1"/>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cc rId="716" sId="1" xfDxf="1" dxf="1">
    <nc r="G27" t="inlineStr">
      <is>
        <t>personalului, în concordanþa cu prevederile</t>
      </is>
    </nc>
    <ndxf>
      <font>
        <b/>
        <sz val="12"/>
        <color auto="1"/>
      </font>
      <alignment horizontal="left" vertical="center" wrapText="1"/>
      <border outline="0">
        <left style="thin">
          <color indexed="64"/>
        </left>
        <right style="thin">
          <color indexed="64"/>
        </right>
        <top style="thin">
          <color indexed="64"/>
        </top>
        <bottom style="thin">
          <color indexed="64"/>
        </bottom>
      </border>
    </ndxf>
  </rcc>
  <rfmt sheetId="1" sqref="G25" start="0" length="0">
    <dxf>
      <font>
        <b val="0"/>
        <sz val="12"/>
        <color auto="1"/>
      </font>
    </dxf>
  </rfmt>
  <rcc rId="717" sId="1">
    <nc r="G25" t="inlineStr">
      <is>
        <t>Certificarea activităților Consiliului Județean Argeș și dezvoltarea abilităților personalului, în concordanță cu prevederile SCAP</t>
      </is>
    </nc>
  </rcc>
  <rcc rId="718" sId="1" odxf="1" dxf="1">
    <nc r="H25" t="inlineStr">
      <is>
        <t>Județul Argeș</t>
      </is>
    </nc>
    <ndxf>
      <font>
        <b val="0"/>
        <sz val="12"/>
        <color auto="1"/>
      </font>
    </ndxf>
  </rcc>
  <rcc rId="719" sId="1" odxf="1" dxf="1">
    <nc r="I25" t="inlineStr">
      <is>
        <t>n.a</t>
      </is>
    </nc>
    <ndxf/>
  </rcc>
  <rfmt sheetId="1" sqref="J25" start="0" length="0">
    <dxf>
      <font>
        <b val="0"/>
        <sz val="12"/>
        <color auto="1"/>
      </font>
      <alignment horizontal="left"/>
    </dxf>
  </rfmt>
  <rcc rId="720" sId="1">
    <nc r="J25" t="inlineStr">
      <is>
        <t xml:space="preserve">1. Etapizarea introducerii unui Plan de acțiuni în cadrul Consiliul Judeþean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is>
    </nc>
  </rcc>
  <rcc rId="721" sId="1" odxf="1" dxf="1">
    <nc r="K25" t="inlineStr">
      <is>
        <t>09.07.2018</t>
      </is>
    </nc>
    <ndxf>
      <font>
        <b val="0"/>
        <sz val="12"/>
        <color auto="1"/>
      </font>
      <numFmt numFmtId="19" formatCode="dd/mm/yyyy"/>
    </ndxf>
  </rcc>
  <rcc rId="722" sId="1" odxf="1" dxf="1">
    <nc r="L25" t="inlineStr">
      <is>
        <t>09.11.2019</t>
      </is>
    </nc>
    <ndxf>
      <font>
        <b val="0"/>
        <sz val="12"/>
        <color auto="1"/>
      </font>
      <numFmt numFmtId="19" formatCode="dd/mm/yyyy"/>
    </ndxf>
  </rcc>
  <rcc rId="723" sId="1">
    <nc r="M25">
      <v>85</v>
    </nc>
  </rcc>
  <rcv guid="{9EA5E3FA-46F1-4729-828C-4A08518018C1}" action="delete"/>
  <rdn rId="0" localSheetId="1" customView="1" name="Z_9EA5E3FA_46F1_4729_828C_4A08518018C1_.wvu.PrintArea" hidden="1" oldHidden="1">
    <formula>Sheet1!$A$1:$AL$399</formula>
    <oldFormula>Sheet1!$A$1:$AL$399</oldFormula>
  </rdn>
  <rdn rId="0" localSheetId="1" customView="1" name="Z_9EA5E3FA_46F1_4729_828C_4A08518018C1_.wvu.FilterData" hidden="1" oldHidden="1">
    <formula>Sheet1!$A$6:$AL$399</formula>
    <oldFormula>Sheet1!$A$6:$AL$399</oldFormula>
  </rdn>
  <rcv guid="{9EA5E3FA-46F1-4729-828C-4A08518018C1}" action="add"/>
</revisions>
</file>

<file path=xl/revisions/revisionLog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M25" start="0" length="0">
    <dxf>
      <font>
        <b val="0"/>
        <sz val="12"/>
        <color auto="1"/>
      </font>
      <numFmt numFmtId="19" formatCode="dd/mm/yyyy"/>
    </dxf>
  </rfmt>
  <rfmt sheetId="1" sqref="N25" start="0" length="0">
    <dxf>
      <font>
        <b val="0"/>
        <sz val="12"/>
        <color auto="1"/>
      </font>
      <numFmt numFmtId="19" formatCode="dd/mm/yyyy"/>
    </dxf>
  </rfmt>
  <rcc rId="726" sId="1" odxf="1" dxf="1">
    <nc r="O25" t="inlineStr">
      <is>
        <t>Argeș</t>
      </is>
    </nc>
    <ndxf>
      <font>
        <b val="0"/>
        <sz val="12"/>
        <color auto="1"/>
      </font>
      <numFmt numFmtId="19" formatCode="dd/mm/yyyy"/>
    </ndxf>
  </rcc>
  <rfmt sheetId="1" sqref="P25" start="0" length="0">
    <dxf>
      <font>
        <b val="0"/>
        <sz val="12"/>
        <color auto="1"/>
      </font>
      <numFmt numFmtId="19" formatCode="dd/mm/yyyy"/>
    </dxf>
  </rfmt>
  <rfmt sheetId="1" sqref="Q25" start="0" length="0">
    <dxf>
      <font>
        <b val="0"/>
        <sz val="12"/>
        <color auto="1"/>
      </font>
      <numFmt numFmtId="19" formatCode="dd/mm/yyyy"/>
    </dxf>
  </rfmt>
  <rcc rId="727" sId="1">
    <nc r="P25" t="inlineStr">
      <is>
        <t>Pitești</t>
      </is>
    </nc>
  </rcc>
  <rcc rId="728" sId="1">
    <nc r="Q25" t="inlineStr">
      <is>
        <t>APL</t>
      </is>
    </nc>
  </rcc>
  <rcc rId="729" sId="1" odxf="1" dxf="1">
    <nc r="R25" t="inlineStr">
      <is>
        <t>119 - Investiții în capacitatea instituțională și în eficiența administrațiilor și a serviciilor publice la nivel național, regional și local, în perspectiva realizării de reforme, a unei mai bune legiferări și a bunei guvernanțe</t>
      </is>
    </nc>
    <odxf>
      <font>
        <b/>
        <sz val="12"/>
        <color auto="1"/>
      </font>
      <fill>
        <patternFill patternType="none">
          <bgColor indexed="65"/>
        </patternFill>
      </fill>
    </odxf>
    <ndxf>
      <font>
        <b val="0"/>
        <sz val="12"/>
        <color auto="1"/>
      </font>
      <fill>
        <patternFill patternType="solid">
          <bgColor theme="0"/>
        </patternFill>
      </fill>
    </ndxf>
  </rcc>
  <rfmt sheetId="1" sqref="S25" start="0" length="0">
    <dxf>
      <font>
        <b val="0"/>
        <sz val="11"/>
        <color theme="1"/>
        <name val="Calibri"/>
        <family val="2"/>
        <charset val="238"/>
        <scheme val="minor"/>
      </font>
      <alignment vertical="bottom" wrapText="0"/>
      <border outline="0">
        <left/>
        <right/>
        <bottom/>
      </border>
    </dxf>
  </rfmt>
  <rfmt sheetId="1" sqref="S25" start="0" length="0">
    <dxf>
      <numFmt numFmtId="4" formatCode="#,##0.00"/>
    </dxf>
  </rfmt>
  <rfmt sheetId="1" xfDxf="1" sqref="S25" start="0" length="0">
    <dxf>
      <font>
        <b/>
        <sz val="10"/>
        <color rgb="FF000000"/>
      </font>
      <numFmt numFmtId="4" formatCode="#,##0.00"/>
      <alignment wrapText="1"/>
    </dxf>
  </rfmt>
  <rfmt sheetId="1" sqref="T25" start="0" length="0">
    <dxf>
      <font>
        <b val="0"/>
        <sz val="11"/>
        <color theme="1"/>
        <name val="Calibri"/>
        <family val="2"/>
        <charset val="238"/>
        <scheme val="minor"/>
      </font>
      <fill>
        <patternFill patternType="none">
          <bgColor indexed="65"/>
        </patternFill>
      </fill>
      <alignment horizontal="general" vertical="bottom" wrapText="0"/>
      <border outline="0">
        <left/>
        <right/>
        <top/>
        <bottom/>
      </border>
    </dxf>
  </rfmt>
  <rfmt sheetId="1" sqref="T25" start="0" length="0">
    <dxf>
      <numFmt numFmtId="4" formatCode="#,##0.00"/>
    </dxf>
  </rfmt>
  <rfmt sheetId="1" xfDxf="1" sqref="T25" start="0" length="0">
    <dxf>
      <font>
        <b/>
        <sz val="10"/>
        <color rgb="FF000000"/>
      </font>
      <numFmt numFmtId="4" formatCode="#,##0.00"/>
      <alignment wrapText="1"/>
    </dxf>
  </rfmt>
  <rfmt sheetId="1" s="1" sqref="T25" start="0" length="0">
    <dxf>
      <font>
        <b val="0"/>
        <sz val="12"/>
        <color auto="1"/>
        <name val="Calibri"/>
        <family val="2"/>
        <charset val="238"/>
        <scheme val="minor"/>
      </font>
      <numFmt numFmtId="166" formatCode="#,##0.00_ ;\-#,##0.00\ "/>
      <fill>
        <patternFill patternType="solid">
          <bgColor rgb="FFFFFF00"/>
        </patternFill>
      </fill>
      <alignment horizontal="right" vertical="center"/>
      <border outline="0">
        <left style="thin">
          <color indexed="64"/>
        </left>
        <right style="thin">
          <color indexed="64"/>
        </right>
        <top style="thin">
          <color indexed="64"/>
        </top>
        <bottom style="thin">
          <color indexed="64"/>
        </bottom>
      </border>
    </dxf>
  </rfmt>
  <rfmt sheetId="1" s="1" sqref="S25" start="0" length="0">
    <dxf>
      <font>
        <b val="0"/>
        <sz val="12"/>
        <color auto="1"/>
        <name val="Calibri"/>
        <family val="2"/>
        <charset val="238"/>
        <scheme val="minor"/>
      </font>
      <alignment horizontal="right" vertical="center"/>
      <border outline="0">
        <left style="thin">
          <color indexed="64"/>
        </left>
        <right style="thin">
          <color indexed="64"/>
        </right>
        <top style="thin">
          <color indexed="64"/>
        </top>
        <bottom style="thin">
          <color indexed="64"/>
        </bottom>
      </border>
    </dxf>
  </rfmt>
  <rcc rId="730" sId="1" odxf="1" s="1" dxf="1" numFmtId="4">
    <nc r="U25">
      <v>0</v>
    </nc>
    <ndxf>
      <font>
        <b val="0"/>
        <sz val="12"/>
        <color auto="1"/>
        <name val="Calibri"/>
        <family val="2"/>
        <charset val="238"/>
        <scheme val="minor"/>
      </font>
      <numFmt numFmtId="166" formatCode="#,##0.00_ ;\-#,##0.00\ "/>
    </ndxf>
  </rcc>
  <rfmt sheetId="1" s="1" sqref="V25" start="0" length="0">
    <dxf>
      <font>
        <sz val="11"/>
        <color theme="1"/>
        <name val="Calibri"/>
        <family val="2"/>
        <charset val="238"/>
        <scheme val="minor"/>
      </font>
      <numFmt numFmtId="0" formatCode="General"/>
      <alignment horizontal="general" vertical="bottom" wrapText="0"/>
      <border outline="0">
        <left/>
        <right/>
        <top/>
        <bottom/>
      </border>
    </dxf>
  </rfmt>
  <rfmt sheetId="1" sqref="V25" start="0" length="0">
    <dxf>
      <numFmt numFmtId="4" formatCode="#,##0.00"/>
    </dxf>
  </rfmt>
  <rfmt sheetId="1" xfDxf="1" sqref="V25" start="0" length="0">
    <dxf>
      <font>
        <b/>
        <sz val="10"/>
        <color rgb="FF000000"/>
      </font>
      <numFmt numFmtId="4" formatCode="#,##0.00"/>
      <alignment wrapText="1"/>
    </dxf>
  </rfmt>
  <rcc rId="731" sId="1" odxf="1" s="1" dxf="1" numFmtId="4">
    <oc r="V25">
      <f>W25+X25</f>
    </oc>
    <nc r="V25">
      <v>78418.69</v>
    </nc>
    <ndxf>
      <font>
        <b val="0"/>
        <sz val="12"/>
        <color auto="1"/>
        <name val="Calibri"/>
        <family val="2"/>
        <charset val="238"/>
        <scheme val="minor"/>
      </font>
      <alignment horizontal="right" vertical="center"/>
      <border outline="0">
        <left style="thin">
          <color indexed="64"/>
        </left>
        <right style="thin">
          <color indexed="64"/>
        </right>
        <top style="thin">
          <color indexed="64"/>
        </top>
        <bottom style="thin">
          <color indexed="64"/>
        </bottom>
      </border>
    </ndxf>
  </rcc>
  <rfmt sheetId="1" s="1" sqref="W25" start="0" length="0">
    <dxf>
      <font>
        <b val="0"/>
        <sz val="12"/>
        <color auto="1"/>
        <name val="Calibri"/>
        <family val="2"/>
        <charset val="238"/>
        <scheme val="minor"/>
      </font>
      <numFmt numFmtId="4" formatCode="#,##0.00"/>
      <fill>
        <patternFill patternType="none">
          <bgColor indexed="65"/>
        </patternFill>
      </fill>
    </dxf>
  </rfmt>
  <rcc rId="732" sId="1" odxf="1" dxf="1" numFmtId="4">
    <nc r="W25">
      <v>78418.69</v>
    </nc>
    <ndxf>
      <font>
        <sz val="12"/>
        <color auto="1"/>
      </font>
      <numFmt numFmtId="166" formatCode="#,##0.00_ ;\-#,##0.00\ "/>
      <fill>
        <patternFill patternType="solid">
          <bgColor rgb="FFFFFF00"/>
        </patternFill>
      </fill>
    </ndxf>
  </rcc>
  <rcc rId="733" sId="1" odxf="1" s="1" dxf="1" numFmtId="4">
    <nc r="X25">
      <v>0</v>
    </nc>
    <ndxf>
      <font>
        <b val="0"/>
        <sz val="12"/>
        <color auto="1"/>
        <name val="Calibri"/>
        <family val="2"/>
        <charset val="238"/>
        <scheme val="minor"/>
      </font>
      <numFmt numFmtId="166" formatCode="#,##0.00_ ;\-#,##0.00\ "/>
    </ndxf>
  </rcc>
  <rcc rId="734" sId="1" xfDxf="1" s="1" dxf="1" numFmtId="4">
    <oc r="Y25">
      <f>Z25+AA25</f>
    </oc>
    <nc r="Y25">
      <v>12064.41</v>
    </nc>
    <ndxf>
      <font>
        <b val="0"/>
        <i val="0"/>
        <strike val="0"/>
        <condense val="0"/>
        <extend val="0"/>
        <outline val="0"/>
        <shadow val="0"/>
        <u val="none"/>
        <vertAlign val="baseline"/>
        <sz val="12"/>
        <color auto="1"/>
        <name val="Calibri"/>
        <family val="2"/>
        <charset val="238"/>
        <scheme val="minor"/>
      </font>
      <numFmt numFmtId="166" formatCode="#,##0.00_ ;\-#,##0.00\ "/>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ndxf>
  </rcc>
  <rfmt sheetId="1" s="1" sqref="Z25" start="0" length="0">
    <dxf>
      <font>
        <b val="0"/>
        <sz val="12"/>
        <color auto="1"/>
        <name val="Calibri"/>
        <family val="2"/>
        <charset val="238"/>
        <scheme val="minor"/>
      </font>
      <numFmt numFmtId="166" formatCode="#,##0.00_ ;\-#,##0.00\ "/>
      <fill>
        <patternFill patternType="none">
          <bgColor indexed="65"/>
        </patternFill>
      </fill>
    </dxf>
  </rfmt>
  <rcc rId="735" sId="1" odxf="1" dxf="1" numFmtId="4">
    <nc r="Z25">
      <v>12064.41</v>
    </nc>
    <ndxf>
      <fill>
        <patternFill patternType="solid">
          <bgColor rgb="FFFFFF00"/>
        </patternFill>
      </fill>
    </ndxf>
  </rcc>
  <rcc rId="736" sId="1" odxf="1" s="1" dxf="1" numFmtId="4">
    <nc r="AA25">
      <v>0</v>
    </nc>
    <ndxf>
      <font>
        <b val="0"/>
        <sz val="12"/>
        <color auto="1"/>
        <name val="Calibri"/>
        <family val="2"/>
        <charset val="238"/>
        <scheme val="minor"/>
      </font>
      <numFmt numFmtId="166" formatCode="#,##0.00_ ;\-#,##0.00\ "/>
    </ndxf>
  </rcc>
  <rcc rId="737" sId="1">
    <nc r="AC25">
      <v>0</v>
    </nc>
  </rcc>
  <rcc rId="738" sId="1">
    <nc r="AD25">
      <v>0</v>
    </nc>
  </rcc>
  <rfmt sheetId="1" xfDxf="1" s="1" sqref="T25" start="0" length="0">
    <dxf>
      <font>
        <b val="0"/>
        <i val="0"/>
        <strike val="0"/>
        <condense val="0"/>
        <extend val="0"/>
        <outline val="0"/>
        <shadow val="0"/>
        <u val="none"/>
        <vertAlign val="baseline"/>
        <sz val="12"/>
        <color auto="1"/>
        <name val="Calibri"/>
        <family val="2"/>
        <charset val="238"/>
        <scheme val="minor"/>
      </font>
      <numFmt numFmtId="166" formatCode="#,##0.00_ ;\-#,##0.00\ "/>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rfmt>
  <rfmt sheetId="1" sqref="S25" start="0" length="0">
    <dxf>
      <font>
        <sz val="12"/>
        <color auto="1"/>
      </font>
      <numFmt numFmtId="166" formatCode="#,##0.00_ ;\-#,##0.00\ "/>
      <fill>
        <patternFill patternType="solid">
          <bgColor rgb="FFFFFF00"/>
        </patternFill>
      </fill>
    </dxf>
  </rfmt>
  <rfmt sheetId="1" sqref="S25" start="0" length="0">
    <dxf>
      <font>
        <sz val="12"/>
        <color auto="1"/>
      </font>
      <numFmt numFmtId="4" formatCode="#,##0.00"/>
      <fill>
        <patternFill patternType="none">
          <bgColor indexed="65"/>
        </patternFill>
      </fill>
    </dxf>
  </rfmt>
  <rfmt sheetId="1" xfDxf="1" s="1" sqref="S25" start="0" length="0">
    <dxf>
      <font>
        <b val="0"/>
        <i val="0"/>
        <strike val="0"/>
        <condense val="0"/>
        <extend val="0"/>
        <outline val="0"/>
        <shadow val="0"/>
        <u val="none"/>
        <vertAlign val="baseline"/>
        <sz val="12"/>
        <color auto="1"/>
        <name val="Calibri"/>
        <family val="2"/>
        <scheme val="minor"/>
      </font>
      <numFmt numFmtId="4" formatCode="#,##0.0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rfmt>
  <rfmt sheetId="1" sqref="T25" start="0" length="0">
    <dxf>
      <font>
        <sz val="12"/>
        <color auto="1"/>
      </font>
      <numFmt numFmtId="4" formatCode="#,##0.00"/>
      <fill>
        <patternFill patternType="none">
          <bgColor indexed="65"/>
        </patternFill>
      </fill>
    </dxf>
  </rfmt>
  <rfmt sheetId="1" sqref="T25" start="0" length="0">
    <dxf>
      <font>
        <sz val="12"/>
        <color auto="1"/>
      </font>
      <numFmt numFmtId="166" formatCode="#,##0.00_ ;\-#,##0.00\ "/>
      <fill>
        <patternFill patternType="solid">
          <bgColor rgb="FFFFFF00"/>
        </patternFill>
      </fill>
    </dxf>
  </rfmt>
  <rcc rId="739" sId="1" xfDxf="1" s="1" dxf="1" numFmtId="4">
    <oc r="S25" t="inlineStr">
      <is>
        <t> </t>
      </is>
    </oc>
    <nc r="S25">
      <v>512737.71</v>
    </nc>
    <ndxf>
      <font>
        <b val="0"/>
        <i val="0"/>
        <strike val="0"/>
        <condense val="0"/>
        <extend val="0"/>
        <outline val="0"/>
        <shadow val="0"/>
        <u val="none"/>
        <vertAlign val="baseline"/>
        <sz val="12"/>
        <color auto="1"/>
        <name val="Calibri"/>
        <family val="2"/>
        <scheme val="minor"/>
      </font>
      <numFmt numFmtId="4" formatCode="#,##0.0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ndxf>
  </rcc>
  <rfmt sheetId="1" sqref="T25" start="0" length="0">
    <dxf>
      <font>
        <sz val="12"/>
        <color auto="1"/>
      </font>
      <numFmt numFmtId="4" formatCode="#,##0.00"/>
      <fill>
        <patternFill patternType="none">
          <bgColor indexed="65"/>
        </patternFill>
      </fill>
    </dxf>
  </rfmt>
  <rcc rId="740" sId="1" odxf="1" dxf="1" numFmtId="4">
    <nc r="T25">
      <v>512737.71</v>
    </nc>
    <ndxf>
      <font>
        <sz val="12"/>
        <color auto="1"/>
      </font>
      <numFmt numFmtId="166" formatCode="#,##0.00_ ;\-#,##0.00\ "/>
      <fill>
        <patternFill patternType="solid">
          <bgColor rgb="FFFFFF00"/>
        </patternFill>
      </fill>
    </ndxf>
  </rcc>
  <rcc rId="741" sId="1">
    <oc r="AE25">
      <f>S25+X25+AA25</f>
    </oc>
    <nc r="AE25">
      <f>S25+V25+Y25</f>
    </nc>
  </rcc>
  <rcc rId="742" sId="1" odxf="1" dxf="1">
    <nc r="AH25" t="inlineStr">
      <is>
        <t>implementare</t>
      </is>
    </nc>
    <odxf>
      <font>
        <b/>
        <sz val="12"/>
        <color auto="1"/>
      </font>
    </odxf>
    <ndxf>
      <font>
        <b val="0"/>
        <sz val="12"/>
        <color auto="1"/>
      </font>
    </ndxf>
  </rcc>
</revisions>
</file>

<file path=xl/revisions/revisionLog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43" sId="1">
    <oc r="G27" t="inlineStr">
      <is>
        <t>personalului, în concordanþa cu prevederile</t>
      </is>
    </oc>
    <nc r="G27"/>
  </rcc>
  <rcc rId="744" sId="1">
    <oc r="G26" t="inlineStr">
      <is>
        <t>Judeþean Arges si dezvoltarea abilitaþilor</t>
      </is>
    </oc>
    <nc r="G26" t="inlineStr">
      <is>
        <t>TOTALARGES</t>
      </is>
    </nc>
  </rcc>
  <rcv guid="{9EA5E3FA-46F1-4729-828C-4A08518018C1}" action="delete"/>
  <rdn rId="0" localSheetId="1" customView="1" name="Z_9EA5E3FA_46F1_4729_828C_4A08518018C1_.wvu.PrintArea" hidden="1" oldHidden="1">
    <formula>Sheet1!$A$1:$AL$399</formula>
    <oldFormula>Sheet1!$A$1:$AL$399</oldFormula>
  </rdn>
  <rdn rId="0" localSheetId="1" customView="1" name="Z_9EA5E3FA_46F1_4729_828C_4A08518018C1_.wvu.FilterData" hidden="1" oldHidden="1">
    <formula>Sheet1!$A$6:$AL$399</formula>
    <oldFormula>Sheet1!$A$6:$AL$399</oldFormula>
  </rdn>
  <rcv guid="{9EA5E3FA-46F1-4729-828C-4A08518018C1}" action="add"/>
</revisions>
</file>

<file path=xl/revisions/revisionLog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EA5E3FA-46F1-4729-828C-4A08518018C1}" action="delete"/>
  <rdn rId="0" localSheetId="1" customView="1" name="Z_9EA5E3FA_46F1_4729_828C_4A08518018C1_.wvu.PrintArea" hidden="1" oldHidden="1">
    <formula>Sheet1!$A$1:$AL$399</formula>
    <oldFormula>Sheet1!$A$1:$AL$399</oldFormula>
  </rdn>
  <rdn rId="0" localSheetId="1" customView="1" name="Z_9EA5E3FA_46F1_4729_828C_4A08518018C1_.wvu.FilterData" hidden="1" oldHidden="1">
    <formula>Sheet1!$A$6:$AL$399</formula>
    <oldFormula>Sheet1!$A$6:$AL$399</oldFormula>
  </rdn>
  <rcv guid="{9EA5E3FA-46F1-4729-828C-4A08518018C1}"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69" sId="1" numFmtId="19">
    <oc r="K149" t="inlineStr">
      <is>
        <t>31.07.2018</t>
      </is>
    </oc>
    <nc r="K149">
      <v>43312</v>
    </nc>
  </rcc>
  <rcc rId="2470" sId="1" numFmtId="19">
    <oc r="L149" t="inlineStr">
      <is>
        <t>31.07.2019</t>
      </is>
    </oc>
    <nc r="L149">
      <v>43677</v>
    </nc>
  </rcc>
</revisions>
</file>

<file path=xl/revisions/revisionLog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49" sId="1">
    <nc r="A352">
      <v>123</v>
    </nc>
  </rcc>
  <rcc rId="750" sId="1" odxf="1" dxf="1">
    <nc r="G352" t="inlineStr">
      <is>
        <t>ALT-POL - Capacitarea uniunilor sindicale
din domeniul sanitar de a formula politici
publice alternative</t>
      </is>
    </nc>
    <ndxf>
      <font>
        <sz val="12"/>
        <charset val="1"/>
      </font>
    </ndxf>
  </rcc>
  <rcv guid="{EF10298D-3F59-43F1-9A86-8C1CCA3B5D93}" action="delete"/>
  <rdn rId="0" localSheetId="1" customView="1" name="Z_EF10298D_3F59_43F1_9A86_8C1CCA3B5D93_.wvu.PrintArea" hidden="1" oldHidden="1">
    <formula>Sheet1!$A$1:$AL$399</formula>
    <oldFormula>Sheet1!$A$1:$AL$399</oldFormula>
  </rdn>
  <rdn rId="0" localSheetId="1" customView="1" name="Z_EF10298D_3F59_43F1_9A86_8C1CCA3B5D93_.wvu.FilterData" hidden="1" oldHidden="1">
    <formula>Sheet1!$A$6:$AL$399</formula>
    <oldFormula>Sheet1!$A$6:$AL$399</oldFormula>
  </rdn>
  <rcv guid="{EF10298D-3F59-43F1-9A86-8C1CCA3B5D93}" action="add"/>
</revisions>
</file>

<file path=xl/revisions/revisionLog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53" sId="1" xfDxf="1" dxf="1">
    <nc r="H352" t="inlineStr">
      <is>
        <t>UNIUNEA SINDICALA "SANITAS" BUCURESTI</t>
      </is>
    </nc>
    <ndxf>
      <font>
        <sz val="12"/>
        <color auto="1"/>
        <charset val="1"/>
      </font>
      <alignment horizontal="left" vertical="center" wrapText="1"/>
      <border outline="0">
        <left style="thin">
          <color indexed="64"/>
        </left>
        <right style="thin">
          <color indexed="64"/>
        </right>
        <top style="thin">
          <color indexed="64"/>
        </top>
        <bottom style="thin">
          <color indexed="64"/>
        </bottom>
      </border>
    </ndxf>
  </rcc>
  <rcv guid="{EF10298D-3F59-43F1-9A86-8C1CCA3B5D93}" action="delete"/>
  <rdn rId="0" localSheetId="1" customView="1" name="Z_EF10298D_3F59_43F1_9A86_8C1CCA3B5D93_.wvu.PrintArea" hidden="1" oldHidden="1">
    <formula>Sheet1!$A$1:$AL$399</formula>
    <oldFormula>Sheet1!$A$1:$AL$399</oldFormula>
  </rdn>
  <rdn rId="0" localSheetId="1" customView="1" name="Z_EF10298D_3F59_43F1_9A86_8C1CCA3B5D93_.wvu.FilterData" hidden="1" oldHidden="1">
    <formula>Sheet1!$A$6:$AL$399</formula>
    <oldFormula>Sheet1!$A$6:$AL$399</oldFormula>
  </rdn>
  <rcv guid="{EF10298D-3F59-43F1-9A86-8C1CCA3B5D93}" action="add"/>
</revisions>
</file>

<file path=xl/revisions/revisionLog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56" sId="1">
    <nc r="E352" t="inlineStr">
      <is>
        <t>AP1/11i /1.2</t>
      </is>
    </nc>
  </rcc>
  <rcc rId="757" sId="1">
    <nc r="F352" t="inlineStr">
      <is>
        <t>CP 2/2017 (MySMIS: POCA/111/1/1)</t>
      </is>
    </nc>
  </rcc>
  <rcc rId="758" sId="1">
    <nc r="C352">
      <v>367</v>
    </nc>
  </rcc>
  <rcc rId="759" sId="1">
    <nc r="D352" t="inlineStr">
      <is>
        <t>MN</t>
      </is>
    </nc>
  </rcc>
  <rcc rId="760" sId="1">
    <nc r="B352">
      <v>112427</v>
    </nc>
  </rcc>
</revisions>
</file>

<file path=xl/revisions/revisionLog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61" sId="1">
    <nc r="I352" t="inlineStr">
      <is>
        <t>SINDICATUL SANITAS COVASNA
FUNDATIA EUROACCES</t>
      </is>
    </nc>
  </rcc>
</revisions>
</file>

<file path=xl/revisions/revisionLog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62" sId="1">
    <nc r="J352" t="inlineStr">
      <is>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t>
      </is>
    </nc>
  </rcc>
  <rcv guid="{EF10298D-3F59-43F1-9A86-8C1CCA3B5D93}" action="delete"/>
  <rdn rId="0" localSheetId="1" customView="1" name="Z_EF10298D_3F59_43F1_9A86_8C1CCA3B5D93_.wvu.PrintArea" hidden="1" oldHidden="1">
    <formula>Sheet1!$A$1:$AL$399</formula>
    <oldFormula>Sheet1!$A$1:$AL$399</oldFormula>
  </rdn>
  <rdn rId="0" localSheetId="1" customView="1" name="Z_EF10298D_3F59_43F1_9A86_8C1CCA3B5D93_.wvu.FilterData" hidden="1" oldHidden="1">
    <formula>Sheet1!$A$6:$AL$399</formula>
    <oldFormula>Sheet1!$A$6:$AL$399</oldFormula>
  </rdn>
  <rcv guid="{EF10298D-3F59-43F1-9A86-8C1CCA3B5D93}" action="add"/>
</revisions>
</file>

<file path=xl/revisions/revisionLog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65" sId="1">
    <oc r="J352" t="inlineStr">
      <is>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t>
      </is>
    </oc>
    <nc r="J352" t="inlineStr">
      <is>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is>
    </nc>
  </rcc>
  <rcv guid="{EF10298D-3F59-43F1-9A86-8C1CCA3B5D93}" action="delete"/>
  <rdn rId="0" localSheetId="1" customView="1" name="Z_EF10298D_3F59_43F1_9A86_8C1CCA3B5D93_.wvu.PrintArea" hidden="1" oldHidden="1">
    <formula>Sheet1!$A$1:$AL$399</formula>
    <oldFormula>Sheet1!$A$1:$AL$399</oldFormula>
  </rdn>
  <rdn rId="0" localSheetId="1" customView="1" name="Z_EF10298D_3F59_43F1_9A86_8C1CCA3B5D93_.wvu.FilterData" hidden="1" oldHidden="1">
    <formula>Sheet1!$A$6:$AL$399</formula>
    <oldFormula>Sheet1!$A$6:$AL$399</oldFormula>
  </rdn>
  <rcv guid="{EF10298D-3F59-43F1-9A86-8C1CCA3B5D93}" action="add"/>
</revisions>
</file>

<file path=xl/revisions/revisionLog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68" sId="1" numFmtId="19">
    <nc r="K352">
      <v>43290</v>
    </nc>
  </rcc>
  <rcc rId="769" sId="1" numFmtId="19">
    <nc r="L352">
      <v>43778</v>
    </nc>
  </rcc>
  <rcc rId="770" sId="1">
    <nc r="N352" t="inlineStr">
      <is>
        <t>Proiect cu acoperire națională</t>
      </is>
    </nc>
  </rcc>
  <rcc rId="771" sId="1">
    <nc r="O352" t="inlineStr">
      <is>
        <t>București</t>
      </is>
    </nc>
  </rcc>
  <rcc rId="772" sId="1">
    <nc r="P352" t="inlineStr">
      <is>
        <t>București</t>
      </is>
    </nc>
  </rcc>
  <rcc rId="773" sId="1">
    <nc r="Q352" t="inlineStr">
      <is>
        <t>ONG</t>
      </is>
    </nc>
  </rcc>
  <rcc rId="774" sId="1">
    <nc r="R352" t="inlineStr">
      <is>
        <t>119 - Investiții în capacitatea instituțională și în eficiența administrațiilor și a serviciilor publice la nivel național, regional și local, în perspectiva realizării de reforme, a unei mai bune legiferări și a bunei guvernanțe</t>
      </is>
    </nc>
  </rcc>
  <rcc rId="775" sId="1" numFmtId="4">
    <nc r="T352">
      <v>633222.11</v>
    </nc>
  </rcc>
  <rcc rId="776" sId="1" numFmtId="4">
    <nc r="U352">
      <v>152011.03</v>
    </nc>
  </rcc>
  <rcc rId="777" sId="1" numFmtId="4">
    <nc r="W352">
      <v>111745.03</v>
    </nc>
  </rcc>
  <rcc rId="778" sId="1" numFmtId="4">
    <nc r="X352">
      <v>38002.720000000001</v>
    </nc>
  </rcc>
  <rcc rId="779" sId="1" numFmtId="4">
    <nc r="Z352">
      <v>0</v>
    </nc>
  </rcc>
  <rcc rId="780" sId="1" numFmtId="4">
    <nc r="AA352">
      <v>0</v>
    </nc>
  </rcc>
  <rcc rId="781" sId="1" numFmtId="4">
    <nc r="AC352">
      <v>15203.43</v>
    </nc>
  </rcc>
  <rcc rId="782" sId="1" numFmtId="4">
    <nc r="AD352">
      <v>3877.85</v>
    </nc>
  </rcc>
  <rcc rId="783" sId="1" numFmtId="4">
    <nc r="AF352">
      <v>0</v>
    </nc>
  </rcc>
  <rcc rId="784" sId="1">
    <nc r="AH352" t="inlineStr">
      <is>
        <t>implementare</t>
      </is>
    </nc>
  </rcc>
  <rcc rId="785" sId="1">
    <nc r="AI352" t="inlineStr">
      <is>
        <t>n.a</t>
      </is>
    </nc>
  </rcc>
  <rcc rId="786" sId="1" numFmtId="4">
    <nc r="AJ352">
      <v>0</v>
    </nc>
  </rcc>
  <rcc rId="787" sId="1" numFmtId="4">
    <nc r="AK352">
      <v>0</v>
    </nc>
  </rcc>
</revisions>
</file>

<file path=xl/revisions/revisionLog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88" sId="1">
    <oc r="D238" t="inlineStr">
      <is>
        <t>VB</t>
      </is>
    </oc>
    <nc r="D238" t="inlineStr">
      <is>
        <t>MN</t>
      </is>
    </nc>
  </rcc>
  <rcc rId="789" sId="1">
    <oc r="D240" t="inlineStr">
      <is>
        <t>VB</t>
      </is>
    </oc>
    <nc r="D240" t="inlineStr">
      <is>
        <t>MN</t>
      </is>
    </nc>
  </rcc>
</revisions>
</file>

<file path=xl/revisions/revisionLog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90" sId="1">
    <oc r="I352" t="inlineStr">
      <is>
        <t>SINDICATUL SANITAS COVASNA
FUNDATIA EUROACCES</t>
      </is>
    </oc>
    <nc r="I352" t="inlineStr">
      <is>
        <t>1.SINDICATUL SANITAS COVASNA
2. FUNDATIA EUROACCES</t>
      </is>
    </nc>
  </rcc>
</revisions>
</file>

<file path=xl/revisions/revisionLog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F10298D-3F59-43F1-9A86-8C1CCA3B5D93}" action="delete"/>
  <rdn rId="0" localSheetId="1" customView="1" name="Z_EF10298D_3F59_43F1_9A86_8C1CCA3B5D93_.wvu.PrintArea" hidden="1" oldHidden="1">
    <formula>Sheet1!$A$1:$AL$399</formula>
    <oldFormula>Sheet1!$A$1:$AL$399</oldFormula>
  </rdn>
  <rdn rId="0" localSheetId="1" customView="1" name="Z_EF10298D_3F59_43F1_9A86_8C1CCA3B5D93_.wvu.FilterData" hidden="1" oldHidden="1">
    <formula>Sheet1!$A$6:$AL$399</formula>
    <oldFormula>Sheet1!$A$6:$AL$399</oldFormula>
  </rdn>
  <rcv guid="{EF10298D-3F59-43F1-9A86-8C1CCA3B5D93}"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L154" start="0" length="0">
    <dxf>
      <font>
        <b val="0"/>
        <sz val="12"/>
        <color auto="1"/>
      </font>
    </dxf>
  </rfmt>
</revisions>
</file>

<file path=xl/revisions/revisionLog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36:XFD136">
    <dxf>
      <fill>
        <patternFill>
          <bgColor theme="8" tint="0.79998168889431442"/>
        </patternFill>
      </fill>
    </dxf>
  </rfmt>
  <rfmt sheetId="1" sqref="A136:XFD136">
    <dxf>
      <fill>
        <patternFill>
          <bgColor theme="7" tint="0.59999389629810485"/>
        </patternFill>
      </fill>
    </dxf>
  </rfmt>
  <rfmt sheetId="1" sqref="T136" start="0" length="0">
    <dxf>
      <font>
        <sz val="11"/>
        <color theme="1"/>
        <name val="Calibri"/>
        <family val="2"/>
        <charset val="238"/>
        <scheme val="minor"/>
      </font>
      <numFmt numFmtId="0" formatCode="General"/>
      <fill>
        <patternFill patternType="none">
          <bgColor indexed="65"/>
        </patternFill>
      </fill>
      <alignment horizontal="general" vertical="bottom" wrapText="0"/>
    </dxf>
  </rfmt>
  <rfmt sheetId="1" sqref="T136" start="0" length="0">
    <dxf>
      <numFmt numFmtId="4" formatCode="#,##0.00"/>
    </dxf>
  </rfmt>
  <rfmt sheetId="1" xfDxf="1" sqref="T136" start="0" length="0">
    <dxf>
      <font>
        <sz val="10"/>
      </font>
      <numFmt numFmtId="4" formatCode="#,##0.00"/>
      <alignment wrapText="1"/>
    </dxf>
  </rfmt>
  <rfmt sheetId="1" s="1" sqref="T136" start="0" length="0">
    <dxf>
      <font>
        <sz val="12"/>
        <color auto="1"/>
        <name val="Calibri"/>
        <family val="2"/>
        <charset val="238"/>
        <scheme val="minor"/>
      </font>
      <numFmt numFmtId="165" formatCode="#,##0.00_ ;\-#,##0.00\ "/>
      <fill>
        <patternFill patternType="solid">
          <bgColor theme="7" tint="0.59999389629810485"/>
        </patternFill>
      </fill>
      <alignment horizontal="right" vertical="center"/>
      <border outline="0">
        <left style="thin">
          <color indexed="64"/>
        </left>
        <right style="thin">
          <color indexed="64"/>
        </right>
        <top style="thin">
          <color indexed="64"/>
        </top>
        <bottom style="thin">
          <color indexed="64"/>
        </bottom>
      </border>
    </dxf>
  </rfmt>
  <rfmt sheetId="1" s="1" sqref="W136" start="0" length="0">
    <dxf>
      <font>
        <sz val="11"/>
        <color theme="1"/>
        <name val="Calibri"/>
        <family val="2"/>
        <charset val="238"/>
        <scheme val="minor"/>
      </font>
      <numFmt numFmtId="0" formatCode="General"/>
      <fill>
        <patternFill patternType="none">
          <bgColor indexed="65"/>
        </patternFill>
      </fill>
      <alignment horizontal="general" vertical="bottom" wrapText="0"/>
      <border outline="0">
        <left/>
        <right/>
        <top/>
        <bottom/>
      </border>
    </dxf>
  </rfmt>
  <rfmt sheetId="1" sqref="W136" start="0" length="0">
    <dxf>
      <numFmt numFmtId="4" formatCode="#,##0.00"/>
    </dxf>
  </rfmt>
  <rfmt sheetId="1" xfDxf="1" sqref="W136" start="0" length="0">
    <dxf>
      <font>
        <sz val="10"/>
      </font>
      <numFmt numFmtId="4" formatCode="#,##0.00"/>
      <alignment wrapText="1"/>
    </dxf>
  </rfmt>
  <rfmt sheetId="1" s="1" sqref="W136" start="0" length="0">
    <dxf>
      <font>
        <sz val="12"/>
        <color auto="1"/>
        <name val="Calibri"/>
        <family val="2"/>
        <charset val="238"/>
        <scheme val="minor"/>
      </font>
      <fill>
        <patternFill patternType="solid">
          <bgColor theme="7" tint="0.59999389629810485"/>
        </patternFill>
      </fill>
      <alignment horizontal="right" vertical="center"/>
      <border outline="0">
        <left style="thin">
          <color indexed="64"/>
        </left>
        <right style="thin">
          <color indexed="64"/>
        </right>
        <top style="thin">
          <color indexed="64"/>
        </top>
        <bottom style="thin">
          <color indexed="64"/>
        </bottom>
      </border>
    </dxf>
  </rfmt>
  <rfmt sheetId="1" s="1" sqref="Z136" start="0" length="0">
    <dxf>
      <font>
        <sz val="11"/>
        <color theme="1"/>
        <name val="Calibri"/>
        <family val="2"/>
        <charset val="238"/>
        <scheme val="minor"/>
      </font>
      <numFmt numFmtId="0" formatCode="General"/>
      <fill>
        <patternFill patternType="none">
          <bgColor indexed="65"/>
        </patternFill>
      </fill>
      <alignment horizontal="general" vertical="bottom" wrapText="0"/>
      <border outline="0">
        <left/>
        <right/>
        <top/>
        <bottom/>
      </border>
    </dxf>
  </rfmt>
  <rfmt sheetId="1" sqref="Z136" start="0" length="0">
    <dxf>
      <numFmt numFmtId="4" formatCode="#,##0.00"/>
    </dxf>
  </rfmt>
  <rfmt sheetId="1" xfDxf="1" sqref="Z136" start="0" length="0">
    <dxf>
      <font>
        <sz val="8.5"/>
      </font>
      <numFmt numFmtId="4" formatCode="#,##0.00"/>
      <alignment wrapText="1"/>
    </dxf>
  </rfmt>
  <rfmt sheetId="1" s="1" sqref="Z136" start="0" length="0">
    <dxf>
      <font>
        <sz val="12"/>
        <color auto="1"/>
        <name val="Calibri"/>
        <family val="2"/>
        <charset val="238"/>
        <scheme val="minor"/>
      </font>
      <numFmt numFmtId="165" formatCode="#,##0.00_ ;\-#,##0.00\ "/>
      <fill>
        <patternFill patternType="solid">
          <bgColor theme="7" tint="0.59999389629810485"/>
        </patternFill>
      </fill>
      <alignment horizontal="right" vertical="center"/>
      <border outline="0">
        <left style="thin">
          <color indexed="64"/>
        </left>
        <right style="thin">
          <color indexed="64"/>
        </right>
        <top style="thin">
          <color indexed="64"/>
        </top>
        <bottom style="thin">
          <color indexed="64"/>
        </bottom>
      </border>
    </dxf>
  </rfmt>
  <rfmt sheetId="1" sqref="A136" start="0" length="0">
    <dxf>
      <fill>
        <patternFill patternType="none">
          <bgColor indexed="65"/>
        </patternFill>
      </fill>
    </dxf>
  </rfmt>
  <rfmt sheetId="1" sqref="B136" start="0" length="0">
    <dxf>
      <fill>
        <patternFill>
          <bgColor rgb="FFFFFF00"/>
        </patternFill>
      </fill>
    </dxf>
  </rfmt>
  <rfmt sheetId="1" sqref="C136" start="0" length="0">
    <dxf>
      <fill>
        <patternFill>
          <bgColor rgb="FFFFFF00"/>
        </patternFill>
      </fill>
    </dxf>
  </rfmt>
  <rfmt sheetId="1" sqref="D136" start="0" length="0">
    <dxf>
      <fill>
        <patternFill>
          <bgColor rgb="FFFFFF00"/>
        </patternFill>
      </fill>
    </dxf>
  </rfmt>
  <rfmt sheetId="1" sqref="E136" start="0" length="0">
    <dxf>
      <fill>
        <patternFill>
          <bgColor theme="0"/>
        </patternFill>
      </fill>
    </dxf>
  </rfmt>
  <rfmt sheetId="1" sqref="F136" start="0" length="0">
    <dxf>
      <fill>
        <patternFill>
          <bgColor rgb="FFFFFF00"/>
        </patternFill>
      </fill>
    </dxf>
  </rfmt>
  <rfmt sheetId="1" sqref="G136" start="0" length="0">
    <dxf>
      <fill>
        <patternFill patternType="none">
          <bgColor indexed="65"/>
        </patternFill>
      </fill>
    </dxf>
  </rfmt>
  <rfmt sheetId="1" sqref="H136" start="0" length="0">
    <dxf>
      <fill>
        <patternFill patternType="none">
          <bgColor indexed="65"/>
        </patternFill>
      </fill>
    </dxf>
  </rfmt>
  <rfmt sheetId="1" sqref="I136" start="0" length="0">
    <dxf>
      <fill>
        <patternFill>
          <bgColor rgb="FFFFFF00"/>
        </patternFill>
      </fill>
    </dxf>
  </rfmt>
  <rfmt sheetId="1" sqref="J136" start="0" length="0">
    <dxf>
      <fill>
        <patternFill patternType="none">
          <bgColor indexed="65"/>
        </patternFill>
      </fill>
    </dxf>
  </rfmt>
  <rfmt sheetId="1" sqref="K136" start="0" length="0">
    <dxf>
      <fill>
        <patternFill patternType="none">
          <bgColor indexed="65"/>
        </patternFill>
      </fill>
    </dxf>
  </rfmt>
  <rfmt sheetId="1" sqref="L136" start="0" length="0">
    <dxf>
      <fill>
        <patternFill patternType="none">
          <bgColor indexed="65"/>
        </patternFill>
      </fill>
    </dxf>
  </rfmt>
  <rcc rId="793" sId="1" odxf="1" dxf="1">
    <oc r="M136">
      <f>S136/AE136*100</f>
    </oc>
    <nc r="M136">
      <f>S136/AE136*100</f>
    </nc>
    <odxf>
      <fill>
        <patternFill patternType="solid">
          <bgColor theme="7" tint="0.59999389629810485"/>
        </patternFill>
      </fill>
    </odxf>
    <ndxf>
      <fill>
        <patternFill patternType="none">
          <bgColor indexed="65"/>
        </patternFill>
      </fill>
    </ndxf>
  </rcc>
  <rfmt sheetId="1" sqref="N136" start="0" length="0">
    <dxf>
      <fill>
        <patternFill>
          <bgColor theme="0"/>
        </patternFill>
      </fill>
    </dxf>
  </rfmt>
  <rfmt sheetId="1" sqref="O136" start="0" length="0">
    <dxf>
      <fill>
        <patternFill>
          <bgColor theme="0"/>
        </patternFill>
      </fill>
    </dxf>
  </rfmt>
  <rfmt sheetId="1" sqref="P136" start="0" length="0">
    <dxf>
      <fill>
        <patternFill>
          <bgColor theme="0"/>
        </patternFill>
      </fill>
    </dxf>
  </rfmt>
  <rfmt sheetId="1" sqref="Q136" start="0" length="0">
    <dxf>
      <fill>
        <patternFill>
          <bgColor theme="0"/>
        </patternFill>
      </fill>
    </dxf>
  </rfmt>
  <rfmt sheetId="1" sqref="R136" start="0" length="0">
    <dxf>
      <fill>
        <patternFill>
          <bgColor theme="0"/>
        </patternFill>
      </fill>
    </dxf>
  </rfmt>
  <rcc rId="794" sId="1" odxf="1" dxf="1">
    <oc r="S136">
      <f>T136+U136</f>
    </oc>
    <nc r="S136">
      <f>T136+U136</f>
    </nc>
    <odxf>
      <fill>
        <patternFill patternType="solid">
          <bgColor theme="7" tint="0.59999389629810485"/>
        </patternFill>
      </fill>
    </odxf>
    <ndxf>
      <fill>
        <patternFill patternType="none">
          <bgColor indexed="65"/>
        </patternFill>
      </fill>
    </ndxf>
  </rcc>
  <rcc rId="795" sId="1" odxf="1" s="1" dxf="1" numFmtId="4">
    <oc r="T136">
      <v>360234.51</v>
    </oc>
    <nc r="T136">
      <v>508342.5</v>
    </nc>
    <ndxf>
      <font>
        <sz val="12"/>
        <color theme="1"/>
        <name val="Calibri"/>
        <family val="2"/>
        <charset val="238"/>
        <scheme val="minor"/>
      </font>
      <numFmt numFmtId="4" formatCode="#,##0.00"/>
      <fill>
        <patternFill>
          <bgColor rgb="FFFFFF00"/>
        </patternFill>
      </fill>
      <border outline="0">
        <left/>
        <right/>
        <top/>
        <bottom/>
      </border>
    </ndxf>
  </rcc>
  <rfmt sheetId="1" sqref="U136" start="0" length="0">
    <dxf>
      <fill>
        <patternFill>
          <bgColor rgb="FFFFFF00"/>
        </patternFill>
      </fill>
    </dxf>
  </rfmt>
  <rcc rId="796" sId="1" odxf="1" dxf="1">
    <oc r="V136">
      <f>W136+X136</f>
    </oc>
    <nc r="V136">
      <f>W136+X136</f>
    </nc>
    <odxf>
      <fill>
        <patternFill patternType="solid">
          <bgColor theme="7" tint="0.59999389629810485"/>
        </patternFill>
      </fill>
    </odxf>
    <ndxf>
      <fill>
        <patternFill patternType="none">
          <bgColor indexed="65"/>
        </patternFill>
      </fill>
    </ndxf>
  </rcc>
  <rcc rId="797" sId="1" odxf="1" dxf="1" numFmtId="4">
    <oc r="W136">
      <v>55094.69</v>
    </oc>
    <nc r="W136">
      <v>77746.5</v>
    </nc>
    <ndxf>
      <font>
        <sz val="12"/>
        <color auto="1"/>
      </font>
      <numFmt numFmtId="165" formatCode="#,##0.00_ ;\-#,##0.00\ "/>
      <fill>
        <patternFill>
          <bgColor rgb="FFFFFF00"/>
        </patternFill>
      </fill>
    </ndxf>
  </rcc>
  <rfmt sheetId="1" sqref="X136" start="0" length="0">
    <dxf>
      <fill>
        <patternFill>
          <bgColor rgb="FFFFFF00"/>
        </patternFill>
      </fill>
    </dxf>
  </rfmt>
  <rcc rId="798" sId="1" odxf="1" dxf="1">
    <oc r="Y136">
      <f>Z136+AA136</f>
    </oc>
    <nc r="Y136">
      <f>Z136+AA136</f>
    </nc>
    <odxf>
      <fill>
        <patternFill patternType="solid">
          <bgColor theme="7" tint="0.59999389629810485"/>
        </patternFill>
      </fill>
    </odxf>
    <ndxf>
      <fill>
        <patternFill patternType="none">
          <bgColor indexed="65"/>
        </patternFill>
      </fill>
    </ndxf>
  </rcc>
  <rcc rId="799" sId="1" odxf="1" dxf="1" numFmtId="4">
    <oc r="Z136">
      <v>8476.11</v>
    </oc>
    <nc r="Z136">
      <v>11961</v>
    </nc>
    <ndxf>
      <fill>
        <patternFill>
          <bgColor rgb="FFFFFF00"/>
        </patternFill>
      </fill>
    </ndxf>
  </rcc>
  <rfmt sheetId="1" sqref="AA136" start="0" length="0">
    <dxf>
      <fill>
        <patternFill>
          <bgColor rgb="FFFFFF00"/>
        </patternFill>
      </fill>
    </dxf>
  </rfmt>
  <rcc rId="800" sId="1" odxf="1" dxf="1">
    <oc r="AB136">
      <f>AC136+AD136</f>
    </oc>
    <nc r="AB136">
      <f>AC136+AD136</f>
    </nc>
    <odxf>
      <fill>
        <patternFill patternType="solid">
          <bgColor theme="7" tint="0.59999389629810485"/>
        </patternFill>
      </fill>
    </odxf>
    <ndxf>
      <fill>
        <patternFill patternType="none">
          <bgColor indexed="65"/>
        </patternFill>
      </fill>
    </ndxf>
  </rcc>
  <rfmt sheetId="1" sqref="AC136" start="0" length="0">
    <dxf>
      <fill>
        <patternFill>
          <bgColor rgb="FFFFFF00"/>
        </patternFill>
      </fill>
    </dxf>
  </rfmt>
  <rfmt sheetId="1" sqref="AD136" start="0" length="0">
    <dxf>
      <fill>
        <patternFill>
          <bgColor rgb="FFFFFF00"/>
        </patternFill>
      </fill>
    </dxf>
  </rfmt>
  <rcc rId="801" sId="1" odxf="1" dxf="1">
    <oc r="AE136">
      <f>S136+V136+Y136+AB136</f>
    </oc>
    <nc r="AE136">
      <f>S136+V136+Y136+AB136</f>
    </nc>
    <odxf>
      <fill>
        <patternFill>
          <bgColor theme="7" tint="0.59999389629810485"/>
        </patternFill>
      </fill>
    </odxf>
    <ndxf>
      <fill>
        <patternFill>
          <bgColor theme="0"/>
        </patternFill>
      </fill>
    </ndxf>
  </rcc>
  <rfmt sheetId="1" sqref="AF136" start="0" length="0">
    <dxf>
      <fill>
        <patternFill patternType="none">
          <bgColor indexed="65"/>
        </patternFill>
      </fill>
    </dxf>
  </rfmt>
  <rcc rId="802" sId="1" odxf="1" dxf="1">
    <oc r="AG136">
      <f>AE136+AF136</f>
    </oc>
    <nc r="AG136">
      <f>AE136+AF136</f>
    </nc>
    <odxf>
      <fill>
        <patternFill patternType="solid">
          <bgColor theme="7" tint="0.59999389629810485"/>
        </patternFill>
      </fill>
    </odxf>
    <ndxf>
      <fill>
        <patternFill patternType="none">
          <bgColor indexed="65"/>
        </patternFill>
      </fill>
    </ndxf>
  </rcc>
  <rfmt sheetId="1" sqref="AH136" start="0" length="0">
    <dxf>
      <fill>
        <patternFill patternType="none">
          <bgColor indexed="65"/>
        </patternFill>
      </fill>
    </dxf>
  </rfmt>
  <rfmt sheetId="1" sqref="AI136" start="0" length="0">
    <dxf>
      <fill>
        <patternFill patternType="none">
          <bgColor indexed="65"/>
        </patternFill>
      </fill>
    </dxf>
  </rfmt>
  <rfmt sheetId="1" sqref="AJ136" start="0" length="0">
    <dxf>
      <fill>
        <patternFill patternType="none">
          <bgColor indexed="65"/>
        </patternFill>
      </fill>
    </dxf>
  </rfmt>
  <rfmt sheetId="1" sqref="AK136" start="0" length="0">
    <dxf>
      <fill>
        <patternFill patternType="none">
          <bgColor indexed="65"/>
        </patternFill>
      </fill>
    </dxf>
  </rfmt>
  <rfmt sheetId="1" sqref="AL136" start="0" length="0">
    <dxf>
      <fill>
        <patternFill patternType="none">
          <bgColor indexed="65"/>
        </patternFill>
      </fill>
    </dxf>
  </rfmt>
  <rfmt sheetId="1" sqref="AM136" start="0" length="0">
    <dxf>
      <fill>
        <patternFill patternType="none">
          <bgColor indexed="65"/>
        </patternFill>
      </fill>
    </dxf>
  </rfmt>
  <rfmt sheetId="1" sqref="AN136" start="0" length="0">
    <dxf>
      <fill>
        <patternFill patternType="none">
          <bgColor indexed="65"/>
        </patternFill>
      </fill>
    </dxf>
  </rfmt>
  <rfmt sheetId="1" sqref="AO136" start="0" length="0">
    <dxf>
      <fill>
        <patternFill patternType="none">
          <bgColor indexed="65"/>
        </patternFill>
      </fill>
    </dxf>
  </rfmt>
  <rfmt sheetId="1" sqref="AP136" start="0" length="0">
    <dxf>
      <fill>
        <patternFill patternType="none">
          <bgColor indexed="65"/>
        </patternFill>
      </fill>
    </dxf>
  </rfmt>
  <rfmt sheetId="1" sqref="AQ136" start="0" length="0">
    <dxf>
      <fill>
        <patternFill patternType="none">
          <bgColor indexed="65"/>
        </patternFill>
      </fill>
    </dxf>
  </rfmt>
  <rfmt sheetId="1" sqref="AR136" start="0" length="0">
    <dxf>
      <fill>
        <patternFill patternType="none">
          <bgColor indexed="65"/>
        </patternFill>
      </fill>
    </dxf>
  </rfmt>
  <rfmt sheetId="1" sqref="AS136" start="0" length="0">
    <dxf>
      <fill>
        <patternFill patternType="none">
          <bgColor indexed="65"/>
        </patternFill>
      </fill>
    </dxf>
  </rfmt>
  <rfmt sheetId="1" sqref="AT136" start="0" length="0">
    <dxf>
      <fill>
        <patternFill patternType="none">
          <bgColor indexed="65"/>
        </patternFill>
      </fill>
    </dxf>
  </rfmt>
  <rfmt sheetId="1" sqref="AU136" start="0" length="0">
    <dxf>
      <fill>
        <patternFill patternType="none">
          <bgColor indexed="65"/>
        </patternFill>
      </fill>
    </dxf>
  </rfmt>
  <rfmt sheetId="1" sqref="AV136" start="0" length="0">
    <dxf>
      <fill>
        <patternFill patternType="none">
          <bgColor indexed="65"/>
        </patternFill>
      </fill>
    </dxf>
  </rfmt>
  <rfmt sheetId="1" sqref="AW136" start="0" length="0">
    <dxf>
      <fill>
        <patternFill patternType="none">
          <bgColor indexed="65"/>
        </patternFill>
      </fill>
    </dxf>
  </rfmt>
  <rfmt sheetId="1" sqref="AX136" start="0" length="0">
    <dxf>
      <fill>
        <patternFill patternType="none">
          <bgColor indexed="65"/>
        </patternFill>
      </fill>
    </dxf>
  </rfmt>
  <rfmt sheetId="1" sqref="AY136" start="0" length="0">
    <dxf>
      <fill>
        <patternFill patternType="none">
          <bgColor indexed="65"/>
        </patternFill>
      </fill>
    </dxf>
  </rfmt>
  <rfmt sheetId="1" sqref="AZ136" start="0" length="0">
    <dxf>
      <fill>
        <patternFill patternType="none">
          <bgColor indexed="65"/>
        </patternFill>
      </fill>
    </dxf>
  </rfmt>
  <rfmt sheetId="1" sqref="BA136" start="0" length="0">
    <dxf>
      <fill>
        <patternFill patternType="none">
          <bgColor indexed="65"/>
        </patternFill>
      </fill>
    </dxf>
  </rfmt>
  <rfmt sheetId="1" sqref="BB136" start="0" length="0">
    <dxf>
      <fill>
        <patternFill patternType="none">
          <bgColor indexed="65"/>
        </patternFill>
      </fill>
    </dxf>
  </rfmt>
  <rfmt sheetId="1" sqref="BC136" start="0" length="0">
    <dxf>
      <fill>
        <patternFill patternType="none">
          <bgColor indexed="65"/>
        </patternFill>
      </fill>
    </dxf>
  </rfmt>
  <rfmt sheetId="1" sqref="BD136" start="0" length="0">
    <dxf>
      <fill>
        <patternFill patternType="none">
          <bgColor indexed="65"/>
        </patternFill>
      </fill>
    </dxf>
  </rfmt>
  <rfmt sheetId="1" sqref="BE136" start="0" length="0">
    <dxf>
      <fill>
        <patternFill patternType="none">
          <bgColor indexed="65"/>
        </patternFill>
      </fill>
    </dxf>
  </rfmt>
  <rfmt sheetId="1" sqref="BF136" start="0" length="0">
    <dxf>
      <fill>
        <patternFill patternType="none">
          <bgColor indexed="65"/>
        </patternFill>
      </fill>
    </dxf>
  </rfmt>
  <rfmt sheetId="1" sqref="BG136" start="0" length="0">
    <dxf>
      <fill>
        <patternFill patternType="none">
          <bgColor indexed="65"/>
        </patternFill>
      </fill>
    </dxf>
  </rfmt>
  <rfmt sheetId="1" sqref="BH136" start="0" length="0">
    <dxf>
      <fill>
        <patternFill patternType="none">
          <bgColor indexed="65"/>
        </patternFill>
      </fill>
    </dxf>
  </rfmt>
  <rfmt sheetId="1" sqref="BI136" start="0" length="0">
    <dxf>
      <fill>
        <patternFill patternType="none">
          <bgColor indexed="65"/>
        </patternFill>
      </fill>
    </dxf>
  </rfmt>
  <rfmt sheetId="1" sqref="BJ136" start="0" length="0">
    <dxf>
      <fill>
        <patternFill patternType="none">
          <bgColor indexed="65"/>
        </patternFill>
      </fill>
    </dxf>
  </rfmt>
  <rfmt sheetId="1" sqref="BK136" start="0" length="0">
    <dxf>
      <fill>
        <patternFill patternType="none">
          <bgColor indexed="65"/>
        </patternFill>
      </fill>
    </dxf>
  </rfmt>
  <rfmt sheetId="1" sqref="BL136" start="0" length="0">
    <dxf>
      <fill>
        <patternFill patternType="none">
          <bgColor indexed="65"/>
        </patternFill>
      </fill>
    </dxf>
  </rfmt>
  <rfmt sheetId="1" sqref="BM136" start="0" length="0">
    <dxf>
      <fill>
        <patternFill patternType="none">
          <bgColor indexed="65"/>
        </patternFill>
      </fill>
    </dxf>
  </rfmt>
  <rfmt sheetId="1" sqref="BN136" start="0" length="0">
    <dxf>
      <fill>
        <patternFill patternType="none">
          <bgColor indexed="65"/>
        </patternFill>
      </fill>
    </dxf>
  </rfmt>
  <rfmt sheetId="1" sqref="BO136" start="0" length="0">
    <dxf>
      <fill>
        <patternFill patternType="none">
          <bgColor indexed="65"/>
        </patternFill>
      </fill>
    </dxf>
  </rfmt>
  <rfmt sheetId="1" sqref="BP136" start="0" length="0">
    <dxf>
      <fill>
        <patternFill patternType="none">
          <bgColor indexed="65"/>
        </patternFill>
      </fill>
    </dxf>
  </rfmt>
  <rfmt sheetId="1" sqref="BQ136" start="0" length="0">
    <dxf>
      <fill>
        <patternFill patternType="none">
          <bgColor indexed="65"/>
        </patternFill>
      </fill>
    </dxf>
  </rfmt>
  <rfmt sheetId="1" sqref="BR136" start="0" length="0">
    <dxf>
      <fill>
        <patternFill patternType="none">
          <bgColor indexed="65"/>
        </patternFill>
      </fill>
    </dxf>
  </rfmt>
  <rfmt sheetId="1" sqref="BS136" start="0" length="0">
    <dxf>
      <fill>
        <patternFill patternType="none">
          <bgColor indexed="65"/>
        </patternFill>
      </fill>
    </dxf>
  </rfmt>
  <rfmt sheetId="1" sqref="BT136" start="0" length="0">
    <dxf>
      <fill>
        <patternFill patternType="none">
          <bgColor indexed="65"/>
        </patternFill>
      </fill>
    </dxf>
  </rfmt>
  <rfmt sheetId="1" sqref="BU136" start="0" length="0">
    <dxf>
      <fill>
        <patternFill patternType="none">
          <bgColor indexed="65"/>
        </patternFill>
      </fill>
    </dxf>
  </rfmt>
  <rfmt sheetId="1" sqref="BV136" start="0" length="0">
    <dxf>
      <fill>
        <patternFill patternType="none">
          <bgColor indexed="65"/>
        </patternFill>
      </fill>
    </dxf>
  </rfmt>
  <rfmt sheetId="1" sqref="BW136" start="0" length="0">
    <dxf>
      <fill>
        <patternFill patternType="none">
          <bgColor indexed="65"/>
        </patternFill>
      </fill>
    </dxf>
  </rfmt>
  <rfmt sheetId="1" sqref="BX136" start="0" length="0">
    <dxf>
      <fill>
        <patternFill patternType="none">
          <bgColor indexed="65"/>
        </patternFill>
      </fill>
    </dxf>
  </rfmt>
  <rfmt sheetId="1" sqref="BY136" start="0" length="0">
    <dxf>
      <fill>
        <patternFill patternType="none">
          <bgColor indexed="65"/>
        </patternFill>
      </fill>
    </dxf>
  </rfmt>
  <rfmt sheetId="1" sqref="BZ136" start="0" length="0">
    <dxf>
      <fill>
        <patternFill patternType="none">
          <bgColor indexed="65"/>
        </patternFill>
      </fill>
    </dxf>
  </rfmt>
  <rfmt sheetId="1" sqref="CA136" start="0" length="0">
    <dxf>
      <fill>
        <patternFill patternType="none">
          <bgColor indexed="65"/>
        </patternFill>
      </fill>
    </dxf>
  </rfmt>
  <rfmt sheetId="1" sqref="CB136" start="0" length="0">
    <dxf>
      <fill>
        <patternFill patternType="none">
          <bgColor indexed="65"/>
        </patternFill>
      </fill>
    </dxf>
  </rfmt>
  <rfmt sheetId="1" sqref="CC136" start="0" length="0">
    <dxf>
      <fill>
        <patternFill patternType="none">
          <bgColor indexed="65"/>
        </patternFill>
      </fill>
    </dxf>
  </rfmt>
  <rfmt sheetId="1" sqref="CD136" start="0" length="0">
    <dxf>
      <fill>
        <patternFill patternType="none">
          <bgColor indexed="65"/>
        </patternFill>
      </fill>
    </dxf>
  </rfmt>
  <rfmt sheetId="1" sqref="CE136" start="0" length="0">
    <dxf>
      <fill>
        <patternFill patternType="none">
          <bgColor indexed="65"/>
        </patternFill>
      </fill>
    </dxf>
  </rfmt>
  <rfmt sheetId="1" sqref="CF136" start="0" length="0">
    <dxf>
      <fill>
        <patternFill patternType="none">
          <bgColor indexed="65"/>
        </patternFill>
      </fill>
    </dxf>
  </rfmt>
  <rfmt sheetId="1" sqref="CG136" start="0" length="0">
    <dxf>
      <fill>
        <patternFill patternType="none">
          <bgColor indexed="65"/>
        </patternFill>
      </fill>
    </dxf>
  </rfmt>
  <rfmt sheetId="1" sqref="CH136" start="0" length="0">
    <dxf>
      <fill>
        <patternFill patternType="none">
          <bgColor indexed="65"/>
        </patternFill>
      </fill>
    </dxf>
  </rfmt>
  <rfmt sheetId="1" sqref="CI136" start="0" length="0">
    <dxf>
      <fill>
        <patternFill patternType="none">
          <bgColor indexed="65"/>
        </patternFill>
      </fill>
    </dxf>
  </rfmt>
  <rfmt sheetId="1" sqref="CJ136" start="0" length="0">
    <dxf>
      <fill>
        <patternFill patternType="none">
          <bgColor indexed="65"/>
        </patternFill>
      </fill>
    </dxf>
  </rfmt>
  <rfmt sheetId="1" sqref="CK136" start="0" length="0">
    <dxf>
      <fill>
        <patternFill patternType="none">
          <bgColor indexed="65"/>
        </patternFill>
      </fill>
    </dxf>
  </rfmt>
  <rfmt sheetId="1" sqref="CL136" start="0" length="0">
    <dxf>
      <fill>
        <patternFill patternType="none">
          <bgColor indexed="65"/>
        </patternFill>
      </fill>
    </dxf>
  </rfmt>
  <rfmt sheetId="1" sqref="CM136" start="0" length="0">
    <dxf>
      <fill>
        <patternFill patternType="none">
          <bgColor indexed="65"/>
        </patternFill>
      </fill>
    </dxf>
  </rfmt>
  <rfmt sheetId="1" sqref="CN136" start="0" length="0">
    <dxf>
      <fill>
        <patternFill patternType="none">
          <bgColor indexed="65"/>
        </patternFill>
      </fill>
    </dxf>
  </rfmt>
  <rfmt sheetId="1" sqref="CO136" start="0" length="0">
    <dxf>
      <fill>
        <patternFill patternType="none">
          <bgColor indexed="65"/>
        </patternFill>
      </fill>
    </dxf>
  </rfmt>
  <rfmt sheetId="1" sqref="CP136" start="0" length="0">
    <dxf>
      <fill>
        <patternFill patternType="none">
          <bgColor indexed="65"/>
        </patternFill>
      </fill>
    </dxf>
  </rfmt>
  <rfmt sheetId="1" sqref="CQ136" start="0" length="0">
    <dxf>
      <fill>
        <patternFill patternType="none">
          <bgColor indexed="65"/>
        </patternFill>
      </fill>
    </dxf>
  </rfmt>
  <rfmt sheetId="1" sqref="CR136" start="0" length="0">
    <dxf>
      <fill>
        <patternFill patternType="none">
          <bgColor indexed="65"/>
        </patternFill>
      </fill>
    </dxf>
  </rfmt>
  <rfmt sheetId="1" sqref="CS136" start="0" length="0">
    <dxf>
      <fill>
        <patternFill patternType="none">
          <bgColor indexed="65"/>
        </patternFill>
      </fill>
    </dxf>
  </rfmt>
  <rfmt sheetId="1" sqref="CT136" start="0" length="0">
    <dxf>
      <fill>
        <patternFill patternType="none">
          <bgColor indexed="65"/>
        </patternFill>
      </fill>
    </dxf>
  </rfmt>
  <rfmt sheetId="1" sqref="CU136" start="0" length="0">
    <dxf>
      <fill>
        <patternFill patternType="none">
          <bgColor indexed="65"/>
        </patternFill>
      </fill>
    </dxf>
  </rfmt>
  <rfmt sheetId="1" sqref="CV136" start="0" length="0">
    <dxf>
      <fill>
        <patternFill patternType="none">
          <bgColor indexed="65"/>
        </patternFill>
      </fill>
    </dxf>
  </rfmt>
  <rfmt sheetId="1" sqref="CW136" start="0" length="0">
    <dxf>
      <fill>
        <patternFill patternType="none">
          <bgColor indexed="65"/>
        </patternFill>
      </fill>
    </dxf>
  </rfmt>
  <rfmt sheetId="1" sqref="CX136" start="0" length="0">
    <dxf>
      <fill>
        <patternFill patternType="none">
          <bgColor indexed="65"/>
        </patternFill>
      </fill>
    </dxf>
  </rfmt>
  <rfmt sheetId="1" sqref="CY136" start="0" length="0">
    <dxf>
      <fill>
        <patternFill patternType="none">
          <bgColor indexed="65"/>
        </patternFill>
      </fill>
    </dxf>
  </rfmt>
  <rfmt sheetId="1" sqref="CZ136" start="0" length="0">
    <dxf>
      <fill>
        <patternFill patternType="none">
          <bgColor indexed="65"/>
        </patternFill>
      </fill>
    </dxf>
  </rfmt>
  <rfmt sheetId="1" sqref="DA136" start="0" length="0">
    <dxf>
      <fill>
        <patternFill patternType="none">
          <bgColor indexed="65"/>
        </patternFill>
      </fill>
    </dxf>
  </rfmt>
  <rfmt sheetId="1" sqref="DB136" start="0" length="0">
    <dxf>
      <fill>
        <patternFill patternType="none">
          <bgColor indexed="65"/>
        </patternFill>
      </fill>
    </dxf>
  </rfmt>
  <rfmt sheetId="1" sqref="DC136" start="0" length="0">
    <dxf>
      <fill>
        <patternFill patternType="none">
          <bgColor indexed="65"/>
        </patternFill>
      </fill>
    </dxf>
  </rfmt>
  <rfmt sheetId="1" sqref="DD136" start="0" length="0">
    <dxf>
      <fill>
        <patternFill patternType="none">
          <bgColor indexed="65"/>
        </patternFill>
      </fill>
    </dxf>
  </rfmt>
  <rfmt sheetId="1" sqref="DE136" start="0" length="0">
    <dxf>
      <fill>
        <patternFill patternType="none">
          <bgColor indexed="65"/>
        </patternFill>
      </fill>
    </dxf>
  </rfmt>
  <rfmt sheetId="1" sqref="DF136" start="0" length="0">
    <dxf>
      <fill>
        <patternFill patternType="none">
          <bgColor indexed="65"/>
        </patternFill>
      </fill>
    </dxf>
  </rfmt>
  <rfmt sheetId="1" sqref="DG136" start="0" length="0">
    <dxf>
      <fill>
        <patternFill patternType="none">
          <bgColor indexed="65"/>
        </patternFill>
      </fill>
    </dxf>
  </rfmt>
  <rfmt sheetId="1" sqref="A136:XFD136" start="0" length="0">
    <dxf>
      <fill>
        <patternFill patternType="none">
          <bgColor indexed="65"/>
        </patternFill>
      </fill>
    </dxf>
  </rfmt>
  <rcv guid="{9980B309-0131-4577-BF29-212714399FDF}" action="delete"/>
  <rdn rId="0" localSheetId="1" customView="1" name="Z_9980B309_0131_4577_BF29_212714399FDF_.wvu.PrintArea" hidden="1" oldHidden="1">
    <formula>Sheet1!$A$1:$AL$399</formula>
    <oldFormula>Sheet1!$A$1:$AL$399</oldFormula>
  </rdn>
  <rdn rId="0" localSheetId="1" customView="1" name="Z_9980B309_0131_4577_BF29_212714399FDF_.wvu.FilterData" hidden="1" oldHidden="1">
    <formula>Sheet1!$A$6:$AL$399</formula>
    <oldFormula>Sheet1!$A$6:$AL$399</oldFormula>
  </rdn>
  <rcv guid="{9980B309-0131-4577-BF29-212714399FDF}" action="add"/>
</revisions>
</file>

<file path=xl/revisions/revisionLog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05" sId="1">
    <nc r="A353">
      <v>124</v>
    </nc>
  </rcc>
  <rcc rId="806" sId="1">
    <nc r="B353">
      <v>112409</v>
    </nc>
  </rcc>
  <rcc rId="807" sId="1">
    <nc r="C353">
      <v>150</v>
    </nc>
  </rcc>
  <rcc rId="808" sId="1">
    <nc r="D353" t="inlineStr">
      <is>
        <t>ET</t>
      </is>
    </nc>
  </rcc>
  <rcc rId="809" sId="1">
    <nc r="E353" t="inlineStr">
      <is>
        <t>AP1/11i /1.3</t>
      </is>
    </nc>
  </rcc>
  <rcc rId="810" sId="1">
    <nc r="F353" t="inlineStr">
      <is>
        <t>CP 2/2017 (MySMIS: POCA/111/1/1)</t>
      </is>
    </nc>
  </rcc>
  <rcc rId="811" sId="1" odxf="1" dxf="1">
    <nc r="G353" t="inlineStr">
      <is>
        <t>Reteaua Nationala a Organisméøór Rome RNOR</t>
      </is>
    </nc>
    <ndxf>
      <font>
        <sz val="12"/>
        <charset val="1"/>
      </font>
    </ndxf>
  </rcc>
  <rcv guid="{36624B2D-80F9-4F79-AC4A-B3547C36F23F}" action="delete"/>
  <rdn rId="0" localSheetId="1" customView="1" name="Z_36624B2D_80F9_4F79_AC4A_B3547C36F23F_.wvu.PrintArea" hidden="1" oldHidden="1">
    <formula>Sheet1!$A$1:$AL$399</formula>
    <oldFormula>Sheet1!$A$1:$AL$399</oldFormula>
  </rdn>
  <rdn rId="0" localSheetId="1" customView="1" name="Z_36624B2D_80F9_4F79_AC4A_B3547C36F23F_.wvu.FilterData" hidden="1" oldHidden="1">
    <formula>Sheet1!$A$6:$AL$399</formula>
    <oldFormula>Sheet1!$A$6:$AL$399</oldFormula>
  </rdn>
  <rcv guid="{36624B2D-80F9-4F79-AC4A-B3547C36F23F}" action="add"/>
</revisions>
</file>

<file path=xl/revisions/revisionLog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14" sId="1">
    <nc r="H353" t="inlineStr">
      <is>
        <t>Asociatia Centrul de Resurse APOLLO</t>
      </is>
    </nc>
  </rcc>
</revisions>
</file>

<file path=xl/revisions/revisionLog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15" sId="1">
    <nc r="I353" t="inlineStr">
      <is>
        <t>NA</t>
      </is>
    </nc>
  </rcc>
</revisions>
</file>

<file path=xl/revisions/revisionLog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6624B2D-80F9-4F79-AC4A-B3547C36F23F}" action="delete"/>
  <rdn rId="0" localSheetId="1" customView="1" name="Z_36624B2D_80F9_4F79_AC4A_B3547C36F23F_.wvu.PrintArea" hidden="1" oldHidden="1">
    <formula>Sheet1!$A$1:$AL$399</formula>
    <oldFormula>Sheet1!$A$1:$AL$399</oldFormula>
  </rdn>
  <rdn rId="0" localSheetId="1" customView="1" name="Z_36624B2D_80F9_4F79_AC4A_B3547C36F23F_.wvu.FilterData" hidden="1" oldHidden="1">
    <formula>Sheet1!$A$6:$AL$399</formula>
    <oldFormula>Sheet1!$A$6:$AL$399</oldFormula>
  </rdn>
  <rcv guid="{36624B2D-80F9-4F79-AC4A-B3547C36F23F}" action="add"/>
</revisions>
</file>

<file path=xl/revisions/revisionLog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18" sId="1">
    <nc r="J353" t="inlineStr">
      <is>
        <t>Obiectivul general al proiectului: Cresterea capacitatii ONG-urilor rome de a se implica in formularea si propunerea de masuri alternative la politicile publice pentru romi initiate de Guvern. Obiective specifice:</t>
      </is>
    </nc>
  </rcc>
</revisions>
</file>

<file path=xl/revisions/revisionLog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19" sId="1">
    <oc r="J353" t="inlineStr">
      <is>
        <t>Obiectivul general al proiectului: Cresterea capacitatii ONG-urilor rome de a se implica in formularea si propunerea de masuri alternative la politicile publice pentru romi initiate de Guvern. Obiective specifice:</t>
      </is>
    </oc>
    <nc r="J353" t="inlineStr">
      <is>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autoritaþi a 32 de reprezentanþi ai ONG-urilor rome de la nivel naþional în termen de 16 luni
2. OS2. Dezvoltarea si promovarea de politica publica alternativa în domeniul Strategia de îmbunataþire a situaþiei romilor de
reprezentanti ai 16 ONG-uri rome in termen de 16 luni</t>
      </is>
    </nc>
  </rcc>
</revisions>
</file>

<file path=xl/revisions/revisionLog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6624B2D-80F9-4F79-AC4A-B3547C36F23F}" action="delete"/>
  <rdn rId="0" localSheetId="1" customView="1" name="Z_36624B2D_80F9_4F79_AC4A_B3547C36F23F_.wvu.PrintArea" hidden="1" oldHidden="1">
    <formula>Sheet1!$A$1:$AL$399</formula>
    <oldFormula>Sheet1!$A$1:$AL$399</oldFormula>
  </rdn>
  <rdn rId="0" localSheetId="1" customView="1" name="Z_36624B2D_80F9_4F79_AC4A_B3547C36F23F_.wvu.FilterData" hidden="1" oldHidden="1">
    <formula>Sheet1!$A$6:$AL$399</formula>
    <oldFormula>Sheet1!$A$6:$AL$399</oldFormula>
  </rdn>
  <rcv guid="{36624B2D-80F9-4F79-AC4A-B3547C36F23F}" action="add"/>
</revisions>
</file>

<file path=xl/revisions/revisionLog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22" sId="1" numFmtId="19">
    <nc r="K353">
      <v>43291</v>
    </nc>
  </rcc>
</revisions>
</file>

<file path=xl/revisions/revisionLog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23" sId="1" numFmtId="19">
    <nc r="L353">
      <v>43778</v>
    </nc>
  </rcc>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G220"/>
  <sheetViews>
    <sheetView tabSelected="1" zoomScale="70" zoomScaleNormal="70" workbookViewId="0">
      <selection activeCell="H6" sqref="H6"/>
    </sheetView>
  </sheetViews>
  <sheetFormatPr defaultColWidth="9.140625" defaultRowHeight="15" x14ac:dyDescent="0.25"/>
  <cols>
    <col min="1" max="1" width="7.42578125" style="1" customWidth="1"/>
    <col min="2" max="2" width="10.140625" style="88" customWidth="1"/>
    <col min="3" max="3" width="8.140625" style="87" customWidth="1"/>
    <col min="4" max="4" width="7.28515625" style="88" customWidth="1"/>
    <col min="5" max="5" width="14.28515625" style="1" customWidth="1"/>
    <col min="6" max="6" width="18.5703125" style="88" customWidth="1"/>
    <col min="7" max="7" width="46.140625" style="19" customWidth="1"/>
    <col min="8" max="8" width="36.5703125" style="19" customWidth="1"/>
    <col min="9" max="9" width="31.28515625" style="236" customWidth="1"/>
    <col min="10" max="10" width="139.85546875" style="1" customWidth="1"/>
    <col min="11" max="11" width="20.5703125" style="36" customWidth="1"/>
    <col min="12" max="12" width="20" style="36" customWidth="1"/>
    <col min="13" max="13" width="22.85546875" style="36" customWidth="1"/>
    <col min="14" max="14" width="24.42578125" style="36" customWidth="1"/>
    <col min="15" max="15" width="31.85546875" style="36" customWidth="1"/>
    <col min="16" max="16" width="15.42578125" style="36" customWidth="1"/>
    <col min="17" max="17" width="17" style="37" customWidth="1"/>
    <col min="18" max="18" width="29.140625" style="37" customWidth="1"/>
    <col min="19" max="19" width="21.85546875" style="33" customWidth="1"/>
    <col min="20" max="21" width="21.85546875" style="94" customWidth="1"/>
    <col min="22" max="22" width="15.5703125" style="33" customWidth="1"/>
    <col min="23" max="23" width="17" style="94" customWidth="1"/>
    <col min="24" max="24" width="15" style="94" customWidth="1"/>
    <col min="25" max="25" width="19.42578125" style="33" customWidth="1"/>
    <col min="26" max="26" width="19.42578125" style="94" customWidth="1"/>
    <col min="27" max="27" width="19.85546875" style="94" customWidth="1"/>
    <col min="28" max="28" width="16.140625" style="33" customWidth="1"/>
    <col min="29" max="29" width="20" style="94" customWidth="1"/>
    <col min="30" max="30" width="13.42578125" style="94" customWidth="1"/>
    <col min="31" max="31" width="18.85546875" style="98" customWidth="1"/>
    <col min="32" max="32" width="16" style="33" customWidth="1"/>
    <col min="33" max="33" width="21.85546875" style="33" customWidth="1"/>
    <col min="34" max="34" width="27.7109375" style="33" bestFit="1" customWidth="1"/>
    <col min="35" max="35" width="25" style="9" customWidth="1"/>
    <col min="36" max="36" width="18.28515625" style="34" bestFit="1" customWidth="1"/>
    <col min="37" max="37" width="22.42578125" style="34" bestFit="1" customWidth="1"/>
    <col min="38" max="38" width="15.140625" style="1" customWidth="1"/>
    <col min="39" max="42" width="9.140625" style="1"/>
    <col min="43" max="43" width="10" style="1" bestFit="1" customWidth="1"/>
    <col min="44" max="16384" width="9.140625" style="1"/>
  </cols>
  <sheetData>
    <row r="1" spans="1:111" ht="56.45" customHeight="1" x14ac:dyDescent="0.25">
      <c r="A1" s="327" t="s">
        <v>0</v>
      </c>
      <c r="B1" s="341" t="s">
        <v>485</v>
      </c>
      <c r="C1" s="334" t="s">
        <v>159</v>
      </c>
      <c r="D1" s="336" t="s">
        <v>160</v>
      </c>
      <c r="E1" s="322" t="s">
        <v>9</v>
      </c>
      <c r="F1" s="336" t="s">
        <v>164</v>
      </c>
      <c r="G1" s="330" t="s">
        <v>1</v>
      </c>
      <c r="H1" s="332" t="s">
        <v>15</v>
      </c>
      <c r="I1" s="338" t="s">
        <v>201</v>
      </c>
      <c r="J1" s="322" t="s">
        <v>17</v>
      </c>
      <c r="K1" s="322" t="s">
        <v>16</v>
      </c>
      <c r="L1" s="322" t="s">
        <v>18</v>
      </c>
      <c r="M1" s="322" t="s">
        <v>19</v>
      </c>
      <c r="N1" s="322" t="s">
        <v>2</v>
      </c>
      <c r="O1" s="322" t="s">
        <v>20</v>
      </c>
      <c r="P1" s="322" t="s">
        <v>3</v>
      </c>
      <c r="Q1" s="322" t="s">
        <v>4</v>
      </c>
      <c r="R1" s="322" t="s">
        <v>21</v>
      </c>
      <c r="S1" s="323" t="s">
        <v>10</v>
      </c>
      <c r="T1" s="324"/>
      <c r="U1" s="324"/>
      <c r="V1" s="324"/>
      <c r="W1" s="324"/>
      <c r="X1" s="324"/>
      <c r="Y1" s="324"/>
      <c r="Z1" s="325"/>
      <c r="AA1" s="325"/>
      <c r="AB1" s="326"/>
      <c r="AC1" s="95"/>
      <c r="AD1" s="95"/>
      <c r="AE1" s="320" t="s">
        <v>158</v>
      </c>
      <c r="AF1" s="31"/>
      <c r="AG1" s="314" t="s">
        <v>5</v>
      </c>
      <c r="AH1" s="318" t="s">
        <v>14</v>
      </c>
      <c r="AI1" s="318" t="s">
        <v>6</v>
      </c>
      <c r="AJ1" s="314" t="s">
        <v>23</v>
      </c>
      <c r="AK1" s="315"/>
      <c r="AL1" s="313" t="s">
        <v>200</v>
      </c>
    </row>
    <row r="2" spans="1:111" ht="15.75" customHeight="1" x14ac:dyDescent="0.25">
      <c r="A2" s="328"/>
      <c r="B2" s="342"/>
      <c r="C2" s="335"/>
      <c r="D2" s="337"/>
      <c r="E2" s="313"/>
      <c r="F2" s="337"/>
      <c r="G2" s="331"/>
      <c r="H2" s="333"/>
      <c r="I2" s="339"/>
      <c r="J2" s="313"/>
      <c r="K2" s="313"/>
      <c r="L2" s="313"/>
      <c r="M2" s="313"/>
      <c r="N2" s="313"/>
      <c r="O2" s="313"/>
      <c r="P2" s="313"/>
      <c r="Q2" s="313"/>
      <c r="R2" s="313"/>
      <c r="S2" s="306" t="s">
        <v>11</v>
      </c>
      <c r="T2" s="307"/>
      <c r="U2" s="307"/>
      <c r="V2" s="307"/>
      <c r="W2" s="308"/>
      <c r="X2" s="309"/>
      <c r="Y2" s="321" t="s">
        <v>13</v>
      </c>
      <c r="Z2" s="78"/>
      <c r="AA2" s="78"/>
      <c r="AB2" s="316" t="s">
        <v>22</v>
      </c>
      <c r="AC2" s="78"/>
      <c r="AD2" s="78"/>
      <c r="AE2" s="311"/>
      <c r="AF2" s="319" t="s">
        <v>7</v>
      </c>
      <c r="AG2" s="310"/>
      <c r="AH2" s="312"/>
      <c r="AI2" s="312"/>
      <c r="AJ2" s="310" t="s">
        <v>8</v>
      </c>
      <c r="AK2" s="310" t="s">
        <v>24</v>
      </c>
      <c r="AL2" s="313"/>
    </row>
    <row r="3" spans="1:111" ht="13.5" customHeight="1" thickBot="1" x14ac:dyDescent="0.3">
      <c r="A3" s="329"/>
      <c r="B3" s="343"/>
      <c r="C3" s="335"/>
      <c r="D3" s="337"/>
      <c r="E3" s="313"/>
      <c r="F3" s="337"/>
      <c r="G3" s="331"/>
      <c r="H3" s="333"/>
      <c r="I3" s="340"/>
      <c r="J3" s="313"/>
      <c r="K3" s="313"/>
      <c r="L3" s="313"/>
      <c r="M3" s="313"/>
      <c r="N3" s="313"/>
      <c r="O3" s="313"/>
      <c r="P3" s="313"/>
      <c r="Q3" s="313"/>
      <c r="R3" s="313"/>
      <c r="S3" s="72" t="s">
        <v>8</v>
      </c>
      <c r="T3" s="78" t="s">
        <v>185</v>
      </c>
      <c r="U3" s="78" t="s">
        <v>184</v>
      </c>
      <c r="V3" s="69" t="s">
        <v>12</v>
      </c>
      <c r="W3" s="78" t="s">
        <v>185</v>
      </c>
      <c r="X3" s="78" t="s">
        <v>184</v>
      </c>
      <c r="Y3" s="321"/>
      <c r="Z3" s="78" t="s">
        <v>185</v>
      </c>
      <c r="AA3" s="78" t="s">
        <v>184</v>
      </c>
      <c r="AB3" s="317"/>
      <c r="AC3" s="78" t="s">
        <v>185</v>
      </c>
      <c r="AD3" s="78" t="s">
        <v>184</v>
      </c>
      <c r="AE3" s="311"/>
      <c r="AF3" s="319"/>
      <c r="AG3" s="310"/>
      <c r="AH3" s="312"/>
      <c r="AI3" s="312"/>
      <c r="AJ3" s="310"/>
      <c r="AK3" s="310"/>
      <c r="AL3" s="22">
        <v>43308</v>
      </c>
    </row>
    <row r="4" spans="1:111" ht="62.25" customHeight="1" x14ac:dyDescent="0.25">
      <c r="A4" s="347" t="s">
        <v>242</v>
      </c>
      <c r="B4" s="338" t="s">
        <v>486</v>
      </c>
      <c r="C4" s="336" t="s">
        <v>246</v>
      </c>
      <c r="D4" s="336" t="s">
        <v>160</v>
      </c>
      <c r="E4" s="344" t="s">
        <v>243</v>
      </c>
      <c r="F4" s="336" t="s">
        <v>244</v>
      </c>
      <c r="G4" s="344" t="s">
        <v>245</v>
      </c>
      <c r="H4" s="344" t="s">
        <v>247</v>
      </c>
      <c r="I4" s="346" t="s">
        <v>248</v>
      </c>
      <c r="J4" s="344" t="s">
        <v>249</v>
      </c>
      <c r="K4" s="344" t="s">
        <v>250</v>
      </c>
      <c r="L4" s="344" t="s">
        <v>251</v>
      </c>
      <c r="M4" s="344" t="s">
        <v>255</v>
      </c>
      <c r="N4" s="344" t="s">
        <v>252</v>
      </c>
      <c r="O4" s="344" t="s">
        <v>253</v>
      </c>
      <c r="P4" s="344" t="s">
        <v>254</v>
      </c>
      <c r="Q4" s="344" t="s">
        <v>256</v>
      </c>
      <c r="R4" s="344" t="s">
        <v>257</v>
      </c>
      <c r="S4" s="357" t="s">
        <v>258</v>
      </c>
      <c r="T4" s="358"/>
      <c r="U4" s="358"/>
      <c r="V4" s="358"/>
      <c r="W4" s="358"/>
      <c r="X4" s="358"/>
      <c r="Y4" s="358"/>
      <c r="Z4" s="359"/>
      <c r="AA4" s="359"/>
      <c r="AB4" s="360"/>
      <c r="AC4" s="96"/>
      <c r="AD4" s="96"/>
      <c r="AE4" s="355" t="s">
        <v>265</v>
      </c>
      <c r="AF4" s="353" t="s">
        <v>266</v>
      </c>
      <c r="AG4" s="353" t="s">
        <v>267</v>
      </c>
      <c r="AH4" s="349" t="s">
        <v>268</v>
      </c>
      <c r="AI4" s="351" t="s">
        <v>269</v>
      </c>
      <c r="AJ4" s="353" t="s">
        <v>259</v>
      </c>
      <c r="AK4" s="353" t="s">
        <v>270</v>
      </c>
      <c r="AL4" s="20"/>
    </row>
    <row r="5" spans="1:111" s="21" customFormat="1" ht="48" customHeight="1" x14ac:dyDescent="0.25">
      <c r="A5" s="348"/>
      <c r="B5" s="340"/>
      <c r="C5" s="337"/>
      <c r="D5" s="337"/>
      <c r="E5" s="345"/>
      <c r="F5" s="337"/>
      <c r="G5" s="345"/>
      <c r="H5" s="345"/>
      <c r="I5" s="340"/>
      <c r="J5" s="345"/>
      <c r="K5" s="345"/>
      <c r="L5" s="345"/>
      <c r="M5" s="345"/>
      <c r="N5" s="345"/>
      <c r="O5" s="345"/>
      <c r="P5" s="345"/>
      <c r="Q5" s="345"/>
      <c r="R5" s="345"/>
      <c r="S5" s="72" t="s">
        <v>259</v>
      </c>
      <c r="T5" s="78" t="s">
        <v>261</v>
      </c>
      <c r="U5" s="78" t="s">
        <v>260</v>
      </c>
      <c r="V5" s="69" t="s">
        <v>262</v>
      </c>
      <c r="W5" s="78" t="s">
        <v>261</v>
      </c>
      <c r="X5" s="78" t="s">
        <v>260</v>
      </c>
      <c r="Y5" s="72" t="s">
        <v>263</v>
      </c>
      <c r="Z5" s="78" t="s">
        <v>261</v>
      </c>
      <c r="AA5" s="78" t="s">
        <v>260</v>
      </c>
      <c r="AB5" s="73" t="s">
        <v>264</v>
      </c>
      <c r="AC5" s="78" t="s">
        <v>261</v>
      </c>
      <c r="AD5" s="78" t="s">
        <v>260</v>
      </c>
      <c r="AE5" s="356"/>
      <c r="AF5" s="354"/>
      <c r="AG5" s="354"/>
      <c r="AH5" s="350"/>
      <c r="AI5" s="352"/>
      <c r="AJ5" s="354"/>
      <c r="AK5" s="354"/>
      <c r="AL5" s="23" t="s">
        <v>271</v>
      </c>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row>
    <row r="6" spans="1:111" ht="40.5" customHeight="1" x14ac:dyDescent="0.25">
      <c r="A6" s="172">
        <v>0</v>
      </c>
      <c r="B6" s="143"/>
      <c r="C6" s="174">
        <v>1</v>
      </c>
      <c r="D6" s="173" t="s">
        <v>180</v>
      </c>
      <c r="E6" s="76">
        <v>2</v>
      </c>
      <c r="F6" s="173">
        <v>3</v>
      </c>
      <c r="G6" s="75">
        <v>4</v>
      </c>
      <c r="H6" s="75">
        <v>5</v>
      </c>
      <c r="I6" s="225">
        <v>6</v>
      </c>
      <c r="J6" s="76">
        <v>7</v>
      </c>
      <c r="K6" s="76">
        <v>8</v>
      </c>
      <c r="L6" s="76">
        <v>9</v>
      </c>
      <c r="M6" s="76">
        <v>10</v>
      </c>
      <c r="N6" s="76">
        <v>11</v>
      </c>
      <c r="O6" s="76">
        <v>12</v>
      </c>
      <c r="P6" s="76">
        <v>13</v>
      </c>
      <c r="Q6" s="76">
        <v>14</v>
      </c>
      <c r="R6" s="76">
        <v>15</v>
      </c>
      <c r="S6" s="32">
        <v>16</v>
      </c>
      <c r="T6" s="35"/>
      <c r="U6" s="35"/>
      <c r="V6" s="32">
        <v>17</v>
      </c>
      <c r="W6" s="35"/>
      <c r="X6" s="35"/>
      <c r="Y6" s="32">
        <v>18</v>
      </c>
      <c r="Z6" s="78"/>
      <c r="AA6" s="78"/>
      <c r="AB6" s="32">
        <v>19</v>
      </c>
      <c r="AC6" s="35"/>
      <c r="AD6" s="35"/>
      <c r="AE6" s="97" t="s">
        <v>181</v>
      </c>
      <c r="AF6" s="77">
        <v>20</v>
      </c>
      <c r="AG6" s="77">
        <v>21</v>
      </c>
      <c r="AH6" s="77">
        <v>22</v>
      </c>
      <c r="AI6" s="77">
        <v>23</v>
      </c>
      <c r="AJ6" s="77">
        <v>24</v>
      </c>
      <c r="AK6" s="77">
        <v>25</v>
      </c>
      <c r="AL6" s="24"/>
    </row>
    <row r="7" spans="1:111" ht="15.75" x14ac:dyDescent="0.25">
      <c r="A7" s="172"/>
      <c r="B7" s="143"/>
      <c r="C7" s="244"/>
      <c r="D7" s="245"/>
      <c r="E7" s="240"/>
      <c r="F7" s="245" t="s">
        <v>751</v>
      </c>
      <c r="G7" s="242"/>
      <c r="H7" s="242"/>
      <c r="I7" s="245"/>
      <c r="J7" s="240"/>
      <c r="K7" s="240"/>
      <c r="L7" s="240"/>
      <c r="M7" s="240"/>
      <c r="N7" s="240"/>
      <c r="O7" s="240"/>
      <c r="P7" s="240"/>
      <c r="Q7" s="240"/>
      <c r="R7" s="240"/>
      <c r="S7" s="243"/>
      <c r="T7" s="35"/>
      <c r="U7" s="35"/>
      <c r="V7" s="243"/>
      <c r="W7" s="35"/>
      <c r="X7" s="35"/>
      <c r="Y7" s="243"/>
      <c r="Z7" s="241"/>
      <c r="AA7" s="241"/>
      <c r="AB7" s="243"/>
      <c r="AC7" s="35"/>
      <c r="AD7" s="35"/>
      <c r="AE7" s="238"/>
      <c r="AF7" s="239"/>
      <c r="AG7" s="239"/>
      <c r="AH7" s="239"/>
      <c r="AI7" s="239"/>
      <c r="AJ7" s="81"/>
      <c r="AK7" s="239"/>
      <c r="AL7" s="10"/>
    </row>
    <row r="8" spans="1:111" ht="15.75" x14ac:dyDescent="0.25">
      <c r="A8" s="74"/>
      <c r="B8" s="143"/>
      <c r="C8" s="174"/>
      <c r="D8" s="173"/>
      <c r="E8" s="76"/>
      <c r="F8" s="173"/>
      <c r="G8" s="75"/>
      <c r="H8" s="75"/>
      <c r="I8" s="225"/>
      <c r="J8" s="76"/>
      <c r="K8" s="76"/>
      <c r="L8" s="76"/>
      <c r="M8" s="76"/>
      <c r="N8" s="76"/>
      <c r="O8" s="76" t="s">
        <v>409</v>
      </c>
      <c r="P8" s="76"/>
      <c r="Q8" s="76"/>
      <c r="R8" s="76"/>
      <c r="S8" s="32"/>
      <c r="T8" s="35"/>
      <c r="U8" s="35"/>
      <c r="V8" s="32"/>
      <c r="W8" s="35"/>
      <c r="X8" s="35"/>
      <c r="Y8" s="32"/>
      <c r="Z8" s="78"/>
      <c r="AA8" s="78"/>
      <c r="AB8" s="32"/>
      <c r="AC8" s="35"/>
      <c r="AD8" s="35"/>
      <c r="AE8" s="97"/>
      <c r="AF8" s="77"/>
      <c r="AG8" s="77"/>
      <c r="AH8" s="77"/>
      <c r="AI8" s="77"/>
      <c r="AJ8" s="81"/>
      <c r="AK8" s="77"/>
      <c r="AL8" s="10"/>
    </row>
    <row r="9" spans="1:111" ht="310.5" customHeight="1" x14ac:dyDescent="0.25">
      <c r="A9" s="11">
        <f>1</f>
        <v>1</v>
      </c>
      <c r="B9" s="144">
        <v>110755</v>
      </c>
      <c r="C9" s="174">
        <v>121</v>
      </c>
      <c r="D9" s="65" t="s">
        <v>178</v>
      </c>
      <c r="E9" s="27" t="s">
        <v>241</v>
      </c>
      <c r="F9" s="89" t="s">
        <v>380</v>
      </c>
      <c r="G9" s="18" t="s">
        <v>301</v>
      </c>
      <c r="H9" s="18" t="s">
        <v>302</v>
      </c>
      <c r="I9" s="85" t="s">
        <v>187</v>
      </c>
      <c r="J9" s="39" t="s">
        <v>570</v>
      </c>
      <c r="K9" s="6">
        <v>43145</v>
      </c>
      <c r="L9" s="6">
        <v>43630</v>
      </c>
      <c r="M9" s="7">
        <f t="shared" ref="M9:M11" si="0">S9/AE9*100</f>
        <v>84.999999517641427</v>
      </c>
      <c r="N9" s="8">
        <v>7</v>
      </c>
      <c r="O9" s="8" t="s">
        <v>311</v>
      </c>
      <c r="P9" s="8" t="s">
        <v>305</v>
      </c>
      <c r="Q9" s="15" t="s">
        <v>223</v>
      </c>
      <c r="R9" s="12" t="s">
        <v>36</v>
      </c>
      <c r="S9" s="99">
        <f t="shared" ref="S9:S11" si="1">T9+U9</f>
        <v>352434.92</v>
      </c>
      <c r="T9" s="100">
        <v>352434.92</v>
      </c>
      <c r="U9" s="101">
        <v>0</v>
      </c>
      <c r="V9" s="102">
        <f t="shared" ref="V9:V12" si="2">W9+X9</f>
        <v>53844.59</v>
      </c>
      <c r="W9" s="100">
        <v>53844.59</v>
      </c>
      <c r="X9" s="103">
        <v>0</v>
      </c>
      <c r="Y9" s="102">
        <f t="shared" ref="Y9" si="3">Z9+AA9</f>
        <v>8349.81</v>
      </c>
      <c r="Z9" s="100">
        <v>8349.81</v>
      </c>
      <c r="AA9" s="103">
        <v>0</v>
      </c>
      <c r="AB9" s="104">
        <f>AC9+AD9</f>
        <v>0</v>
      </c>
      <c r="AC9" s="105"/>
      <c r="AD9" s="105"/>
      <c r="AE9" s="106">
        <f>S9+V9+Y9+AB9</f>
        <v>414629.32</v>
      </c>
      <c r="AF9" s="104">
        <v>0</v>
      </c>
      <c r="AG9" s="104">
        <f t="shared" ref="AG9:AG12" si="4">AE9+AF9</f>
        <v>414629.32</v>
      </c>
      <c r="AH9" s="107" t="s">
        <v>648</v>
      </c>
      <c r="AI9" s="108" t="s">
        <v>187</v>
      </c>
      <c r="AJ9" s="125">
        <v>7173.15</v>
      </c>
      <c r="AK9" s="109">
        <v>1095.9100000000001</v>
      </c>
      <c r="AL9" s="10"/>
    </row>
    <row r="10" spans="1:111" ht="123" customHeight="1" x14ac:dyDescent="0.25">
      <c r="A10" s="4">
        <f>1+A9</f>
        <v>2</v>
      </c>
      <c r="B10" s="65">
        <v>109854</v>
      </c>
      <c r="C10" s="174">
        <v>116</v>
      </c>
      <c r="D10" s="65" t="s">
        <v>174</v>
      </c>
      <c r="E10" s="42" t="s">
        <v>241</v>
      </c>
      <c r="F10" s="89" t="s">
        <v>380</v>
      </c>
      <c r="G10" s="60" t="s">
        <v>406</v>
      </c>
      <c r="H10" s="18" t="s">
        <v>407</v>
      </c>
      <c r="I10" s="85" t="s">
        <v>407</v>
      </c>
      <c r="J10" s="59" t="s">
        <v>410</v>
      </c>
      <c r="K10" s="6">
        <v>43186</v>
      </c>
      <c r="L10" s="6">
        <v>43551</v>
      </c>
      <c r="M10" s="7">
        <f t="shared" si="0"/>
        <v>85.000000944809514</v>
      </c>
      <c r="N10" s="8">
        <v>7</v>
      </c>
      <c r="O10" s="8" t="s">
        <v>311</v>
      </c>
      <c r="P10" s="8" t="s">
        <v>408</v>
      </c>
      <c r="Q10" s="15" t="s">
        <v>223</v>
      </c>
      <c r="R10" s="8" t="s">
        <v>36</v>
      </c>
      <c r="S10" s="102">
        <f t="shared" si="1"/>
        <v>359860.9</v>
      </c>
      <c r="T10" s="101">
        <v>359860.9</v>
      </c>
      <c r="U10" s="101">
        <v>0</v>
      </c>
      <c r="V10" s="102">
        <f t="shared" si="2"/>
        <v>55037.54</v>
      </c>
      <c r="W10" s="101">
        <v>55037.54</v>
      </c>
      <c r="X10" s="101">
        <v>0</v>
      </c>
      <c r="Y10" s="102">
        <f>Z10+AA10</f>
        <v>8467.32</v>
      </c>
      <c r="Z10" s="101">
        <v>8467.32</v>
      </c>
      <c r="AA10" s="101">
        <v>0</v>
      </c>
      <c r="AB10" s="104">
        <f t="shared" ref="AB10:AB12" si="5">AC10+AD10</f>
        <v>0</v>
      </c>
      <c r="AC10" s="101"/>
      <c r="AD10" s="101"/>
      <c r="AE10" s="110">
        <f>S10+V10+Y10+AB10</f>
        <v>423365.76</v>
      </c>
      <c r="AF10" s="99">
        <v>0</v>
      </c>
      <c r="AG10" s="99">
        <f t="shared" si="4"/>
        <v>423365.76</v>
      </c>
      <c r="AH10" s="107" t="s">
        <v>648</v>
      </c>
      <c r="AI10" s="108" t="s">
        <v>399</v>
      </c>
      <c r="AJ10" s="125">
        <v>0</v>
      </c>
      <c r="AK10" s="109">
        <v>0</v>
      </c>
      <c r="AL10" s="10"/>
    </row>
    <row r="11" spans="1:111" ht="189" x14ac:dyDescent="0.25">
      <c r="A11" s="4">
        <f t="shared" ref="A11:A17" si="6">1+A10</f>
        <v>3</v>
      </c>
      <c r="B11" s="143">
        <v>119560</v>
      </c>
      <c r="C11" s="196">
        <v>471</v>
      </c>
      <c r="D11" s="65" t="s">
        <v>178</v>
      </c>
      <c r="E11" s="12" t="s">
        <v>241</v>
      </c>
      <c r="F11" s="89" t="s">
        <v>600</v>
      </c>
      <c r="G11" s="25" t="s">
        <v>672</v>
      </c>
      <c r="H11" s="25" t="s">
        <v>671</v>
      </c>
      <c r="I11" s="85" t="s">
        <v>387</v>
      </c>
      <c r="J11" s="25" t="s">
        <v>673</v>
      </c>
      <c r="K11" s="26">
        <v>43265</v>
      </c>
      <c r="L11" s="26">
        <v>43752</v>
      </c>
      <c r="M11" s="7">
        <f t="shared" si="0"/>
        <v>84.216178284166972</v>
      </c>
      <c r="N11" s="8">
        <v>7</v>
      </c>
      <c r="O11" s="8" t="s">
        <v>311</v>
      </c>
      <c r="P11" s="8" t="s">
        <v>674</v>
      </c>
      <c r="Q11" s="15" t="s">
        <v>223</v>
      </c>
      <c r="R11" s="8" t="s">
        <v>449</v>
      </c>
      <c r="S11" s="102">
        <f t="shared" si="1"/>
        <v>336316.07</v>
      </c>
      <c r="T11" s="101">
        <v>336316.07</v>
      </c>
      <c r="U11" s="101">
        <v>0</v>
      </c>
      <c r="V11" s="102">
        <f t="shared" si="2"/>
        <v>55045.45</v>
      </c>
      <c r="W11" s="101">
        <v>55045.45</v>
      </c>
      <c r="X11" s="101">
        <v>0</v>
      </c>
      <c r="Y11" s="102">
        <f t="shared" ref="Y11:Y12" si="7">Z11+AA11</f>
        <v>7987.01</v>
      </c>
      <c r="Z11" s="101">
        <v>7987.01</v>
      </c>
      <c r="AA11" s="101">
        <v>0</v>
      </c>
      <c r="AB11" s="104">
        <f t="shared" si="5"/>
        <v>0</v>
      </c>
      <c r="AC11" s="101"/>
      <c r="AD11" s="101"/>
      <c r="AE11" s="110">
        <f t="shared" ref="AE11:AE12" si="8">S11+V11+Y11</f>
        <v>399348.53</v>
      </c>
      <c r="AF11" s="99"/>
      <c r="AG11" s="99">
        <f t="shared" si="4"/>
        <v>399348.53</v>
      </c>
      <c r="AH11" s="107" t="s">
        <v>648</v>
      </c>
      <c r="AI11" s="108" t="s">
        <v>399</v>
      </c>
      <c r="AJ11" s="125">
        <v>39934.839999999997</v>
      </c>
      <c r="AK11" s="109">
        <v>0</v>
      </c>
      <c r="AL11" s="10"/>
    </row>
    <row r="12" spans="1:111" ht="141.75" x14ac:dyDescent="0.25">
      <c r="A12" s="4">
        <f t="shared" si="6"/>
        <v>4</v>
      </c>
      <c r="B12" s="143">
        <v>117934</v>
      </c>
      <c r="C12" s="174">
        <v>417</v>
      </c>
      <c r="D12" s="173" t="s">
        <v>664</v>
      </c>
      <c r="E12" s="12" t="s">
        <v>167</v>
      </c>
      <c r="F12" s="89" t="s">
        <v>675</v>
      </c>
      <c r="G12" s="25" t="s">
        <v>726</v>
      </c>
      <c r="H12" s="25" t="s">
        <v>671</v>
      </c>
      <c r="I12" s="225" t="s">
        <v>187</v>
      </c>
      <c r="J12" s="25" t="s">
        <v>727</v>
      </c>
      <c r="K12" s="26">
        <v>43275</v>
      </c>
      <c r="L12" s="26" t="s">
        <v>724</v>
      </c>
      <c r="M12" s="7">
        <v>85</v>
      </c>
      <c r="N12" s="8">
        <v>7</v>
      </c>
      <c r="O12" s="8" t="s">
        <v>311</v>
      </c>
      <c r="P12" s="8" t="s">
        <v>674</v>
      </c>
      <c r="Q12" s="15" t="s">
        <v>223</v>
      </c>
      <c r="R12" s="8" t="s">
        <v>36</v>
      </c>
      <c r="S12" s="102">
        <f>T12+U12</f>
        <v>243872.23</v>
      </c>
      <c r="T12" s="101">
        <v>243872.23</v>
      </c>
      <c r="U12" s="101">
        <v>0</v>
      </c>
      <c r="V12" s="102">
        <f t="shared" si="2"/>
        <v>37298.080000000002</v>
      </c>
      <c r="W12" s="101">
        <v>37298.080000000002</v>
      </c>
      <c r="X12" s="101">
        <v>0</v>
      </c>
      <c r="Y12" s="102">
        <f t="shared" si="7"/>
        <v>5738.2</v>
      </c>
      <c r="Z12" s="101">
        <v>5738.2</v>
      </c>
      <c r="AA12" s="101">
        <v>0</v>
      </c>
      <c r="AB12" s="104">
        <f t="shared" si="5"/>
        <v>0</v>
      </c>
      <c r="AC12" s="113">
        <v>0</v>
      </c>
      <c r="AD12" s="113">
        <v>0</v>
      </c>
      <c r="AE12" s="110">
        <f t="shared" si="8"/>
        <v>286908.51</v>
      </c>
      <c r="AF12" s="99">
        <v>0</v>
      </c>
      <c r="AG12" s="99">
        <f t="shared" si="4"/>
        <v>286908.51</v>
      </c>
      <c r="AH12" s="107" t="s">
        <v>648</v>
      </c>
      <c r="AI12" s="115"/>
      <c r="AJ12" s="99">
        <v>28690.85</v>
      </c>
      <c r="AK12" s="99">
        <v>0</v>
      </c>
      <c r="AL12" s="10"/>
    </row>
    <row r="13" spans="1:111" ht="157.5" x14ac:dyDescent="0.25">
      <c r="A13" s="4">
        <f t="shared" si="6"/>
        <v>5</v>
      </c>
      <c r="B13" s="144">
        <v>120637</v>
      </c>
      <c r="C13" s="174">
        <v>86</v>
      </c>
      <c r="D13" s="65" t="s">
        <v>177</v>
      </c>
      <c r="E13" s="12" t="s">
        <v>241</v>
      </c>
      <c r="F13" s="89" t="s">
        <v>380</v>
      </c>
      <c r="G13" s="18" t="s">
        <v>318</v>
      </c>
      <c r="H13" s="18" t="s">
        <v>319</v>
      </c>
      <c r="I13" s="65" t="s">
        <v>187</v>
      </c>
      <c r="J13" s="5" t="s">
        <v>320</v>
      </c>
      <c r="K13" s="6">
        <v>43145</v>
      </c>
      <c r="L13" s="6">
        <v>43510</v>
      </c>
      <c r="M13" s="7">
        <f t="shared" ref="M13" si="9">S13/AE13*100</f>
        <v>85.000001183738732</v>
      </c>
      <c r="N13" s="8">
        <v>5</v>
      </c>
      <c r="O13" s="8" t="s">
        <v>321</v>
      </c>
      <c r="P13" s="8" t="s">
        <v>321</v>
      </c>
      <c r="Q13" s="14" t="s">
        <v>223</v>
      </c>
      <c r="R13" s="8" t="s">
        <v>36</v>
      </c>
      <c r="S13" s="99">
        <f t="shared" ref="S13:S14" si="10">T13+U13</f>
        <v>359031.93</v>
      </c>
      <c r="T13" s="100">
        <v>359031.93</v>
      </c>
      <c r="U13" s="101">
        <v>0</v>
      </c>
      <c r="V13" s="99">
        <f t="shared" ref="V13:V14" si="11">W13+X13</f>
        <v>54910.76</v>
      </c>
      <c r="W13" s="101">
        <v>54910.76</v>
      </c>
      <c r="X13" s="101">
        <v>0</v>
      </c>
      <c r="Y13" s="99">
        <f t="shared" ref="Y13:Y14" si="12">Z13+AA13</f>
        <v>8447.81</v>
      </c>
      <c r="Z13" s="101">
        <v>8447.81</v>
      </c>
      <c r="AA13" s="101">
        <v>0</v>
      </c>
      <c r="AB13" s="99">
        <f>AC13+AD13</f>
        <v>0</v>
      </c>
      <c r="AC13" s="101"/>
      <c r="AD13" s="101"/>
      <c r="AE13" s="110">
        <f>S13+V13+Y13+AB13</f>
        <v>422390.5</v>
      </c>
      <c r="AF13" s="99">
        <v>0</v>
      </c>
      <c r="AG13" s="99">
        <f t="shared" ref="AG13:AG14" si="13">AE13+AF13</f>
        <v>422390.5</v>
      </c>
      <c r="AH13" s="107" t="s">
        <v>648</v>
      </c>
      <c r="AI13" s="108" t="s">
        <v>187</v>
      </c>
      <c r="AJ13" s="125">
        <v>0</v>
      </c>
      <c r="AK13" s="109">
        <v>0</v>
      </c>
      <c r="AL13" s="10"/>
    </row>
    <row r="14" spans="1:111" ht="141.75" x14ac:dyDescent="0.25">
      <c r="A14" s="4">
        <f t="shared" si="6"/>
        <v>6</v>
      </c>
      <c r="B14" s="144">
        <v>119520</v>
      </c>
      <c r="C14" s="144">
        <v>465</v>
      </c>
      <c r="D14" s="144" t="s">
        <v>752</v>
      </c>
      <c r="E14" s="12" t="s">
        <v>241</v>
      </c>
      <c r="F14" s="84" t="s">
        <v>600</v>
      </c>
      <c r="G14" s="25" t="s">
        <v>833</v>
      </c>
      <c r="H14" s="25" t="s">
        <v>834</v>
      </c>
      <c r="I14" s="85" t="s">
        <v>835</v>
      </c>
      <c r="J14" s="25" t="s">
        <v>836</v>
      </c>
      <c r="K14" s="26">
        <v>43292</v>
      </c>
      <c r="L14" s="26">
        <v>43780</v>
      </c>
      <c r="M14" s="7">
        <v>85</v>
      </c>
      <c r="N14" s="76">
        <v>5</v>
      </c>
      <c r="O14" s="8" t="s">
        <v>321</v>
      </c>
      <c r="P14" s="8" t="s">
        <v>321</v>
      </c>
      <c r="Q14" s="76" t="s">
        <v>223</v>
      </c>
      <c r="R14" s="8" t="s">
        <v>36</v>
      </c>
      <c r="S14" s="99">
        <f t="shared" si="10"/>
        <v>231962.93</v>
      </c>
      <c r="T14" s="114">
        <v>231962.93</v>
      </c>
      <c r="U14" s="113">
        <v>0</v>
      </c>
      <c r="V14" s="99">
        <f t="shared" si="11"/>
        <v>35476.67</v>
      </c>
      <c r="W14" s="114">
        <v>35476.67</v>
      </c>
      <c r="X14" s="113">
        <v>0</v>
      </c>
      <c r="Y14" s="99">
        <f t="shared" si="12"/>
        <v>5457.96</v>
      </c>
      <c r="Z14" s="114">
        <v>5457.96</v>
      </c>
      <c r="AA14" s="114">
        <v>0</v>
      </c>
      <c r="AB14" s="99">
        <f t="shared" ref="AB14" si="14">AC14+AD14</f>
        <v>0</v>
      </c>
      <c r="AC14" s="113"/>
      <c r="AD14" s="113"/>
      <c r="AE14" s="110">
        <f t="shared" ref="AE14" si="15">S14+V14+Y14+AB14</f>
        <v>272897.56</v>
      </c>
      <c r="AF14" s="115">
        <v>0</v>
      </c>
      <c r="AG14" s="99">
        <f t="shared" si="13"/>
        <v>272897.56</v>
      </c>
      <c r="AH14" s="107" t="s">
        <v>648</v>
      </c>
      <c r="AI14" s="115" t="s">
        <v>187</v>
      </c>
      <c r="AJ14" s="125">
        <v>0</v>
      </c>
      <c r="AK14" s="109">
        <v>0</v>
      </c>
      <c r="AL14" s="10"/>
    </row>
    <row r="15" spans="1:111" ht="141.75" x14ac:dyDescent="0.25">
      <c r="A15" s="4">
        <f t="shared" si="6"/>
        <v>7</v>
      </c>
      <c r="B15" s="144">
        <v>120652</v>
      </c>
      <c r="C15" s="174">
        <v>91</v>
      </c>
      <c r="D15" s="65" t="s">
        <v>174</v>
      </c>
      <c r="E15" s="12" t="s">
        <v>241</v>
      </c>
      <c r="F15" s="89" t="s">
        <v>380</v>
      </c>
      <c r="G15" s="41" t="s">
        <v>285</v>
      </c>
      <c r="H15" s="41" t="s">
        <v>290</v>
      </c>
      <c r="I15" s="65" t="s">
        <v>187</v>
      </c>
      <c r="J15" s="5" t="s">
        <v>291</v>
      </c>
      <c r="K15" s="6">
        <v>43145</v>
      </c>
      <c r="L15" s="6">
        <v>43510</v>
      </c>
      <c r="M15" s="7">
        <f t="shared" ref="M15:M16" si="16">S15/AE15*100</f>
        <v>84.999998102206973</v>
      </c>
      <c r="N15" s="4">
        <v>3</v>
      </c>
      <c r="O15" s="4" t="s">
        <v>287</v>
      </c>
      <c r="P15" s="4" t="s">
        <v>289</v>
      </c>
      <c r="Q15" s="54" t="s">
        <v>223</v>
      </c>
      <c r="R15" s="4" t="s">
        <v>36</v>
      </c>
      <c r="S15" s="99">
        <f t="shared" ref="S15:S16" si="17">T15+U15</f>
        <v>358310.93</v>
      </c>
      <c r="T15" s="101">
        <v>358310.93</v>
      </c>
      <c r="U15" s="101">
        <v>0</v>
      </c>
      <c r="V15" s="99">
        <f t="shared" ref="V15:V17" si="18">W15+X15</f>
        <v>54800.5</v>
      </c>
      <c r="W15" s="101">
        <v>54800.5</v>
      </c>
      <c r="X15" s="101">
        <v>0</v>
      </c>
      <c r="Y15" s="99">
        <f t="shared" ref="Y15:Y16" si="19">Z15+AA15</f>
        <v>8430.85</v>
      </c>
      <c r="Z15" s="101">
        <v>8430.85</v>
      </c>
      <c r="AA15" s="101">
        <v>0</v>
      </c>
      <c r="AB15" s="99">
        <f>AC15+AD15</f>
        <v>0</v>
      </c>
      <c r="AC15" s="101"/>
      <c r="AD15" s="101"/>
      <c r="AE15" s="110">
        <f>S15+V15+Y15+AB15</f>
        <v>421542.27999999997</v>
      </c>
      <c r="AF15" s="99">
        <v>0</v>
      </c>
      <c r="AG15" s="99">
        <f t="shared" ref="AG15:AG18" si="20">AE15+AF15</f>
        <v>421542.27999999997</v>
      </c>
      <c r="AH15" s="107" t="s">
        <v>648</v>
      </c>
      <c r="AI15" s="108" t="s">
        <v>187</v>
      </c>
      <c r="AJ15" s="125">
        <f>12919.73+21747.25+49513.87</f>
        <v>84180.85</v>
      </c>
      <c r="AK15" s="117">
        <v>12122.18</v>
      </c>
      <c r="AL15" s="10"/>
    </row>
    <row r="16" spans="1:111" ht="189.75" thickBot="1" x14ac:dyDescent="0.3">
      <c r="A16" s="4">
        <f t="shared" si="6"/>
        <v>8</v>
      </c>
      <c r="B16" s="144">
        <v>120730</v>
      </c>
      <c r="C16" s="174">
        <v>92</v>
      </c>
      <c r="D16" s="65" t="s">
        <v>174</v>
      </c>
      <c r="E16" s="27" t="s">
        <v>241</v>
      </c>
      <c r="F16" s="89" t="s">
        <v>380</v>
      </c>
      <c r="G16" s="18" t="s">
        <v>284</v>
      </c>
      <c r="H16" s="18" t="s">
        <v>283</v>
      </c>
      <c r="I16" s="85" t="s">
        <v>187</v>
      </c>
      <c r="J16" s="39" t="s">
        <v>286</v>
      </c>
      <c r="K16" s="6">
        <v>43145</v>
      </c>
      <c r="L16" s="6">
        <v>43630</v>
      </c>
      <c r="M16" s="7">
        <f t="shared" si="16"/>
        <v>85.000000355065879</v>
      </c>
      <c r="N16" s="8">
        <v>3</v>
      </c>
      <c r="O16" s="8" t="s">
        <v>287</v>
      </c>
      <c r="P16" s="8" t="s">
        <v>289</v>
      </c>
      <c r="Q16" s="15" t="s">
        <v>223</v>
      </c>
      <c r="R16" s="12" t="s">
        <v>36</v>
      </c>
      <c r="S16" s="99">
        <f t="shared" si="17"/>
        <v>359088.29</v>
      </c>
      <c r="T16" s="101">
        <v>359088.29</v>
      </c>
      <c r="U16" s="101">
        <v>0</v>
      </c>
      <c r="V16" s="99">
        <f t="shared" si="18"/>
        <v>54919.39</v>
      </c>
      <c r="W16" s="101">
        <v>54919.39</v>
      </c>
      <c r="X16" s="101">
        <v>0</v>
      </c>
      <c r="Y16" s="99">
        <f t="shared" si="19"/>
        <v>8449.1299999999992</v>
      </c>
      <c r="Z16" s="101">
        <v>8449.1299999999992</v>
      </c>
      <c r="AA16" s="101">
        <v>0</v>
      </c>
      <c r="AB16" s="99">
        <f t="shared" ref="AB16:AB20" si="21">AC16+AD16</f>
        <v>0</v>
      </c>
      <c r="AC16" s="101"/>
      <c r="AD16" s="101"/>
      <c r="AE16" s="110">
        <f>S16+V16+Y16+AB16</f>
        <v>422456.81</v>
      </c>
      <c r="AF16" s="99">
        <v>66435.22</v>
      </c>
      <c r="AG16" s="99">
        <f t="shared" si="20"/>
        <v>488892.03</v>
      </c>
      <c r="AH16" s="107" t="s">
        <v>648</v>
      </c>
      <c r="AI16" s="108" t="s">
        <v>187</v>
      </c>
      <c r="AJ16" s="125">
        <f>42245.68+10265.62</f>
        <v>52511.3</v>
      </c>
      <c r="AK16" s="109">
        <v>6999.53</v>
      </c>
      <c r="AL16" s="10"/>
    </row>
    <row r="17" spans="1:38" ht="142.5" thickTop="1" x14ac:dyDescent="0.25">
      <c r="A17" s="4">
        <f t="shared" si="6"/>
        <v>9</v>
      </c>
      <c r="B17" s="144">
        <v>118191</v>
      </c>
      <c r="C17" s="174">
        <v>423</v>
      </c>
      <c r="D17" s="65" t="s">
        <v>767</v>
      </c>
      <c r="E17" s="27" t="s">
        <v>774</v>
      </c>
      <c r="F17" s="89" t="s">
        <v>675</v>
      </c>
      <c r="G17" s="18" t="s">
        <v>768</v>
      </c>
      <c r="H17" s="25" t="s">
        <v>769</v>
      </c>
      <c r="I17" s="85"/>
      <c r="J17" s="39" t="s">
        <v>770</v>
      </c>
      <c r="K17" s="6">
        <v>43284</v>
      </c>
      <c r="L17" s="6">
        <v>43649</v>
      </c>
      <c r="M17" s="7">
        <v>85</v>
      </c>
      <c r="N17" s="8">
        <v>3</v>
      </c>
      <c r="O17" s="8" t="s">
        <v>287</v>
      </c>
      <c r="P17" s="8" t="s">
        <v>289</v>
      </c>
      <c r="Q17" s="15" t="s">
        <v>223</v>
      </c>
      <c r="R17" s="12" t="s">
        <v>36</v>
      </c>
      <c r="S17" s="40">
        <v>250246.6</v>
      </c>
      <c r="T17" s="248">
        <v>250246.6</v>
      </c>
      <c r="U17" s="101">
        <v>0</v>
      </c>
      <c r="V17" s="40">
        <f t="shared" si="18"/>
        <v>38273</v>
      </c>
      <c r="W17" s="249">
        <v>38273</v>
      </c>
      <c r="X17" s="101">
        <v>0</v>
      </c>
      <c r="Y17" s="40">
        <v>5888.16</v>
      </c>
      <c r="Z17" s="101">
        <v>5888.16</v>
      </c>
      <c r="AA17" s="101">
        <v>0</v>
      </c>
      <c r="AB17" s="99">
        <f t="shared" si="21"/>
        <v>0</v>
      </c>
      <c r="AC17" s="101">
        <v>0</v>
      </c>
      <c r="AD17" s="101">
        <v>0</v>
      </c>
      <c r="AE17" s="110">
        <f>S17+V17+Y17</f>
        <v>294407.75999999995</v>
      </c>
      <c r="AF17" s="99"/>
      <c r="AG17" s="99">
        <f t="shared" si="20"/>
        <v>294407.75999999995</v>
      </c>
      <c r="AH17" s="107" t="s">
        <v>648</v>
      </c>
      <c r="AI17" s="122" t="s">
        <v>187</v>
      </c>
      <c r="AJ17" s="112">
        <v>0</v>
      </c>
      <c r="AK17" s="109">
        <v>0</v>
      </c>
      <c r="AL17" s="10"/>
    </row>
    <row r="18" spans="1:38" ht="141.75" x14ac:dyDescent="0.25">
      <c r="A18" s="74">
        <v>10</v>
      </c>
      <c r="B18" s="143">
        <v>118741</v>
      </c>
      <c r="C18" s="174">
        <v>459</v>
      </c>
      <c r="D18" s="173" t="s">
        <v>664</v>
      </c>
      <c r="E18" s="12" t="s">
        <v>241</v>
      </c>
      <c r="F18" s="84" t="s">
        <v>600</v>
      </c>
      <c r="G18" s="25" t="s">
        <v>802</v>
      </c>
      <c r="H18" s="25" t="s">
        <v>803</v>
      </c>
      <c r="I18" s="254" t="s">
        <v>187</v>
      </c>
      <c r="J18" s="25" t="s">
        <v>804</v>
      </c>
      <c r="K18" s="6">
        <v>43290</v>
      </c>
      <c r="L18" s="26" t="s">
        <v>805</v>
      </c>
      <c r="M18" s="7">
        <v>85</v>
      </c>
      <c r="N18" s="8">
        <v>3</v>
      </c>
      <c r="O18" s="26" t="s">
        <v>287</v>
      </c>
      <c r="P18" s="26" t="s">
        <v>289</v>
      </c>
      <c r="Q18" s="26" t="s">
        <v>223</v>
      </c>
      <c r="R18" s="8" t="s">
        <v>36</v>
      </c>
      <c r="S18" s="102">
        <v>512737.71</v>
      </c>
      <c r="T18" s="101">
        <v>512737.71</v>
      </c>
      <c r="U18" s="101">
        <v>0</v>
      </c>
      <c r="V18" s="102">
        <v>78418.69</v>
      </c>
      <c r="W18" s="101">
        <v>78418.69</v>
      </c>
      <c r="X18" s="101">
        <v>0</v>
      </c>
      <c r="Y18" s="99">
        <v>12064.41</v>
      </c>
      <c r="Z18" s="101">
        <v>12064.41</v>
      </c>
      <c r="AA18" s="101">
        <v>0</v>
      </c>
      <c r="AB18" s="99">
        <f t="shared" si="21"/>
        <v>0</v>
      </c>
      <c r="AC18" s="113">
        <v>0</v>
      </c>
      <c r="AD18" s="113">
        <v>0</v>
      </c>
      <c r="AE18" s="110">
        <f>S18+V18+Y18</f>
        <v>603220.81000000006</v>
      </c>
      <c r="AF18" s="115"/>
      <c r="AG18" s="99">
        <f t="shared" si="20"/>
        <v>603220.81000000006</v>
      </c>
      <c r="AH18" s="107" t="s">
        <v>648</v>
      </c>
      <c r="AI18" s="115"/>
      <c r="AJ18" s="284"/>
      <c r="AK18" s="115"/>
      <c r="AL18" s="10"/>
    </row>
    <row r="19" spans="1:38" ht="186" customHeight="1" x14ac:dyDescent="0.25">
      <c r="A19" s="11">
        <v>11</v>
      </c>
      <c r="B19" s="144">
        <v>122823</v>
      </c>
      <c r="C19" s="174">
        <v>71</v>
      </c>
      <c r="D19" s="84" t="s">
        <v>175</v>
      </c>
      <c r="E19" s="27" t="s">
        <v>167</v>
      </c>
      <c r="F19" s="89" t="s">
        <v>380</v>
      </c>
      <c r="G19" s="28" t="s">
        <v>555</v>
      </c>
      <c r="H19" s="25" t="s">
        <v>553</v>
      </c>
      <c r="I19" s="85" t="s">
        <v>187</v>
      </c>
      <c r="J19" s="39" t="s">
        <v>554</v>
      </c>
      <c r="K19" s="6">
        <v>43244</v>
      </c>
      <c r="L19" s="44">
        <v>43732</v>
      </c>
      <c r="M19" s="45">
        <f t="shared" ref="M19" si="22">S19/AE19*100</f>
        <v>85.000001791562255</v>
      </c>
      <c r="N19" s="12">
        <v>6</v>
      </c>
      <c r="O19" s="27" t="s">
        <v>551</v>
      </c>
      <c r="P19" s="27" t="s">
        <v>552</v>
      </c>
      <c r="Q19" s="38" t="s">
        <v>223</v>
      </c>
      <c r="R19" s="27" t="s">
        <v>36</v>
      </c>
      <c r="S19" s="104">
        <f t="shared" ref="S19" si="23">T19+U19</f>
        <v>355834.7</v>
      </c>
      <c r="T19" s="101">
        <v>355834.7</v>
      </c>
      <c r="U19" s="105">
        <v>0</v>
      </c>
      <c r="V19" s="118">
        <f t="shared" ref="V19" si="24">W19+X19</f>
        <v>54421.769999999982</v>
      </c>
      <c r="W19" s="100">
        <v>54421.769999999982</v>
      </c>
      <c r="X19" s="119">
        <v>0</v>
      </c>
      <c r="Y19" s="120">
        <f t="shared" ref="Y19" si="25">Z19+AA19</f>
        <v>8372.58</v>
      </c>
      <c r="Z19" s="100">
        <v>8372.58</v>
      </c>
      <c r="AA19" s="121">
        <v>0</v>
      </c>
      <c r="AB19" s="104">
        <v>0</v>
      </c>
      <c r="AC19" s="105"/>
      <c r="AD19" s="105"/>
      <c r="AE19" s="106">
        <f>S19+V19+Y19+AB19</f>
        <v>418629.05</v>
      </c>
      <c r="AF19" s="104">
        <v>0</v>
      </c>
      <c r="AG19" s="104">
        <f t="shared" ref="AG19" si="26">AE19+AF19</f>
        <v>418629.05</v>
      </c>
      <c r="AH19" s="107" t="s">
        <v>648</v>
      </c>
      <c r="AI19" s="122" t="s">
        <v>187</v>
      </c>
      <c r="AJ19" s="125">
        <v>41862.9</v>
      </c>
      <c r="AK19" s="109">
        <v>0</v>
      </c>
      <c r="AL19" s="10"/>
    </row>
    <row r="20" spans="1:38" ht="141.75" x14ac:dyDescent="0.25">
      <c r="A20" s="74">
        <v>12</v>
      </c>
      <c r="B20" s="89">
        <v>119767</v>
      </c>
      <c r="C20" s="89">
        <v>475</v>
      </c>
      <c r="D20" s="89" t="s">
        <v>664</v>
      </c>
      <c r="E20" s="12" t="s">
        <v>241</v>
      </c>
      <c r="F20" s="84" t="s">
        <v>600</v>
      </c>
      <c r="G20" s="28" t="s">
        <v>909</v>
      </c>
      <c r="H20" s="28" t="s">
        <v>910</v>
      </c>
      <c r="I20" s="85" t="s">
        <v>187</v>
      </c>
      <c r="J20" s="39" t="s">
        <v>911</v>
      </c>
      <c r="K20" s="6" t="s">
        <v>912</v>
      </c>
      <c r="L20" s="276">
        <v>43794</v>
      </c>
      <c r="M20" s="7">
        <v>85</v>
      </c>
      <c r="N20" s="8">
        <v>6</v>
      </c>
      <c r="O20" s="26" t="s">
        <v>551</v>
      </c>
      <c r="P20" s="26" t="s">
        <v>913</v>
      </c>
      <c r="Q20" s="26" t="s">
        <v>223</v>
      </c>
      <c r="R20" s="8" t="s">
        <v>36</v>
      </c>
      <c r="S20" s="99">
        <v>518392.9</v>
      </c>
      <c r="T20" s="105">
        <v>518392.9</v>
      </c>
      <c r="U20" s="105">
        <v>0</v>
      </c>
      <c r="V20" s="99">
        <v>79283.62</v>
      </c>
      <c r="W20" s="124">
        <v>79283.62</v>
      </c>
      <c r="X20" s="119">
        <v>0</v>
      </c>
      <c r="Y20" s="99">
        <v>12197.48</v>
      </c>
      <c r="Z20" s="124">
        <v>12197.48</v>
      </c>
      <c r="AA20" s="121">
        <v>0</v>
      </c>
      <c r="AB20" s="99">
        <f t="shared" si="21"/>
        <v>0</v>
      </c>
      <c r="AC20" s="113"/>
      <c r="AD20" s="113"/>
      <c r="AE20" s="110">
        <f>S20+V20+Y20+AB20</f>
        <v>609874</v>
      </c>
      <c r="AF20" s="104">
        <v>0</v>
      </c>
      <c r="AG20" s="99">
        <f t="shared" ref="AG20" si="27">AE20+AF20</f>
        <v>609874</v>
      </c>
      <c r="AH20" s="107" t="s">
        <v>648</v>
      </c>
      <c r="AI20" s="122" t="s">
        <v>187</v>
      </c>
      <c r="AJ20" s="125">
        <v>0</v>
      </c>
      <c r="AK20" s="109">
        <v>0</v>
      </c>
      <c r="AL20" s="10"/>
    </row>
    <row r="21" spans="1:38" s="30" customFormat="1" ht="141.75" x14ac:dyDescent="0.25">
      <c r="A21" s="11">
        <v>13</v>
      </c>
      <c r="B21" s="144">
        <v>120599</v>
      </c>
      <c r="C21" s="174">
        <v>75</v>
      </c>
      <c r="D21" s="84" t="s">
        <v>178</v>
      </c>
      <c r="E21" s="27" t="s">
        <v>241</v>
      </c>
      <c r="F21" s="89" t="s">
        <v>380</v>
      </c>
      <c r="G21" s="28" t="s">
        <v>292</v>
      </c>
      <c r="H21" s="25" t="s">
        <v>293</v>
      </c>
      <c r="I21" s="85" t="s">
        <v>187</v>
      </c>
      <c r="J21" s="46" t="s">
        <v>914</v>
      </c>
      <c r="K21" s="6">
        <v>43145</v>
      </c>
      <c r="L21" s="44">
        <v>43630</v>
      </c>
      <c r="M21" s="45">
        <f t="shared" ref="M21" si="28">S21/AE21*100</f>
        <v>84.999998786570643</v>
      </c>
      <c r="N21" s="12">
        <v>6</v>
      </c>
      <c r="O21" s="27" t="s">
        <v>308</v>
      </c>
      <c r="P21" s="27" t="s">
        <v>294</v>
      </c>
      <c r="Q21" s="38" t="s">
        <v>223</v>
      </c>
      <c r="R21" s="27" t="s">
        <v>36</v>
      </c>
      <c r="S21" s="104">
        <f t="shared" ref="S21" si="29">T21+U21</f>
        <v>350247</v>
      </c>
      <c r="T21" s="101">
        <v>350247</v>
      </c>
      <c r="U21" s="105">
        <v>0</v>
      </c>
      <c r="V21" s="118">
        <f t="shared" ref="V21" si="30">W21+X21</f>
        <v>53567.19</v>
      </c>
      <c r="W21" s="100">
        <v>53567.19</v>
      </c>
      <c r="X21" s="119">
        <v>0</v>
      </c>
      <c r="Y21" s="120">
        <f t="shared" ref="Y21" si="31">Z21+AA21</f>
        <v>8241.11</v>
      </c>
      <c r="Z21" s="100">
        <v>8241.11</v>
      </c>
      <c r="AA21" s="121">
        <v>0</v>
      </c>
      <c r="AB21" s="104">
        <v>0</v>
      </c>
      <c r="AC21" s="105"/>
      <c r="AD21" s="105"/>
      <c r="AE21" s="106">
        <f>S21+V21+Y21+AB21</f>
        <v>412055.3</v>
      </c>
      <c r="AF21" s="104">
        <v>0</v>
      </c>
      <c r="AG21" s="104">
        <f t="shared" ref="AG21" si="32">AE21+AF21</f>
        <v>412055.3</v>
      </c>
      <c r="AH21" s="107" t="s">
        <v>648</v>
      </c>
      <c r="AI21" s="122" t="s">
        <v>187</v>
      </c>
      <c r="AJ21" s="125">
        <v>0</v>
      </c>
      <c r="AK21" s="109">
        <v>0</v>
      </c>
      <c r="AL21" s="29"/>
    </row>
    <row r="22" spans="1:38" ht="204.75" x14ac:dyDescent="0.25">
      <c r="A22" s="172">
        <v>14</v>
      </c>
      <c r="B22" s="143">
        <v>119593</v>
      </c>
      <c r="C22" s="266">
        <v>467</v>
      </c>
      <c r="D22" s="264" t="s">
        <v>752</v>
      </c>
      <c r="E22" s="27" t="s">
        <v>241</v>
      </c>
      <c r="F22" s="92" t="s">
        <v>600</v>
      </c>
      <c r="G22" s="25" t="s">
        <v>850</v>
      </c>
      <c r="H22" s="25" t="s">
        <v>851</v>
      </c>
      <c r="I22" s="264" t="s">
        <v>387</v>
      </c>
      <c r="J22" s="25" t="s">
        <v>852</v>
      </c>
      <c r="K22" s="6">
        <v>43293</v>
      </c>
      <c r="L22" s="189">
        <v>43416</v>
      </c>
      <c r="M22" s="265">
        <v>85</v>
      </c>
      <c r="N22" s="265">
        <v>1</v>
      </c>
      <c r="O22" s="265" t="s">
        <v>853</v>
      </c>
      <c r="P22" s="265" t="s">
        <v>853</v>
      </c>
      <c r="Q22" s="265" t="s">
        <v>223</v>
      </c>
      <c r="R22" s="27" t="s">
        <v>36</v>
      </c>
      <c r="S22" s="102">
        <f t="shared" ref="S22" si="33">T22+U22</f>
        <v>349239.24</v>
      </c>
      <c r="T22" s="114">
        <v>349239.24</v>
      </c>
      <c r="U22" s="113">
        <v>0</v>
      </c>
      <c r="V22" s="102">
        <f t="shared" ref="V22" si="34">W22+X22</f>
        <v>56939.5</v>
      </c>
      <c r="W22" s="114">
        <v>56939.5</v>
      </c>
      <c r="X22" s="113">
        <v>0</v>
      </c>
      <c r="Y22" s="102">
        <f t="shared" ref="Y22" si="35">Z22+AA22</f>
        <v>4690.93</v>
      </c>
      <c r="Z22" s="114">
        <v>4690.93</v>
      </c>
      <c r="AA22" s="114">
        <v>0</v>
      </c>
      <c r="AB22" s="99">
        <f t="shared" ref="AB22" si="36">AC22+AD22</f>
        <v>3598.44</v>
      </c>
      <c r="AC22" s="114">
        <v>3598.44</v>
      </c>
      <c r="AD22" s="113">
        <v>0</v>
      </c>
      <c r="AE22" s="110">
        <f t="shared" ref="AE22" si="37">S22+V22+Y22+AB22</f>
        <v>414468.11</v>
      </c>
      <c r="AF22" s="115"/>
      <c r="AG22" s="99">
        <f t="shared" ref="AG22" si="38">AE22+AF22</f>
        <v>414468.11</v>
      </c>
      <c r="AH22" s="107" t="s">
        <v>648</v>
      </c>
      <c r="AI22" s="115"/>
      <c r="AJ22" s="284"/>
      <c r="AK22" s="115"/>
      <c r="AL22" s="10"/>
    </row>
    <row r="23" spans="1:38" ht="157.5" x14ac:dyDescent="0.25">
      <c r="A23" s="4">
        <v>15</v>
      </c>
      <c r="B23" s="65">
        <v>120555</v>
      </c>
      <c r="C23" s="174">
        <v>93</v>
      </c>
      <c r="D23" s="65" t="s">
        <v>177</v>
      </c>
      <c r="E23" s="42" t="s">
        <v>241</v>
      </c>
      <c r="F23" s="89" t="s">
        <v>380</v>
      </c>
      <c r="G23" s="63" t="s">
        <v>456</v>
      </c>
      <c r="H23" s="63" t="s">
        <v>455</v>
      </c>
      <c r="I23" s="226" t="s">
        <v>457</v>
      </c>
      <c r="J23" s="39" t="s">
        <v>458</v>
      </c>
      <c r="K23" s="6">
        <v>43208</v>
      </c>
      <c r="L23" s="6">
        <v>43695</v>
      </c>
      <c r="M23" s="7">
        <f t="shared" ref="M23" si="39">S23/AE23*100</f>
        <v>84.163174801247621</v>
      </c>
      <c r="N23" s="8">
        <v>2</v>
      </c>
      <c r="O23" s="8" t="s">
        <v>480</v>
      </c>
      <c r="P23" s="8" t="s">
        <v>459</v>
      </c>
      <c r="Q23" s="15" t="s">
        <v>223</v>
      </c>
      <c r="R23" s="4" t="s">
        <v>36</v>
      </c>
      <c r="S23" s="102">
        <f t="shared" ref="S23:S24" si="40">T23+U23</f>
        <v>356789.37</v>
      </c>
      <c r="T23" s="101">
        <v>356789.37</v>
      </c>
      <c r="U23" s="101">
        <v>0</v>
      </c>
      <c r="V23" s="102">
        <f t="shared" ref="V23:V24" si="41">W23+X23</f>
        <v>58657.86</v>
      </c>
      <c r="W23" s="101">
        <v>58657.86</v>
      </c>
      <c r="X23" s="101">
        <v>0</v>
      </c>
      <c r="Y23" s="102">
        <f t="shared" ref="Y23:Y24" si="42">Z23+AA23</f>
        <v>8478.52</v>
      </c>
      <c r="Z23" s="101">
        <v>8478.52</v>
      </c>
      <c r="AA23" s="101">
        <v>0</v>
      </c>
      <c r="AB23" s="99">
        <f t="shared" ref="AB23:AB24" si="43">AC23+AD23</f>
        <v>0</v>
      </c>
      <c r="AC23" s="101"/>
      <c r="AD23" s="101"/>
      <c r="AE23" s="110">
        <f t="shared" ref="AE23:AE24" si="44">S23+V23+Y23+AB23</f>
        <v>423925.75</v>
      </c>
      <c r="AF23" s="99">
        <v>0</v>
      </c>
      <c r="AG23" s="99">
        <f t="shared" ref="AG23:AG24" si="45">AE23+AF23</f>
        <v>423925.75</v>
      </c>
      <c r="AH23" s="107" t="s">
        <v>648</v>
      </c>
      <c r="AI23" s="108" t="s">
        <v>187</v>
      </c>
      <c r="AJ23" s="125">
        <v>20867.740000000002</v>
      </c>
      <c r="AK23" s="109">
        <v>0</v>
      </c>
      <c r="AL23" s="10"/>
    </row>
    <row r="24" spans="1:38" ht="141.75" x14ac:dyDescent="0.25">
      <c r="A24" s="4">
        <v>16</v>
      </c>
      <c r="B24" s="65">
        <v>119189</v>
      </c>
      <c r="C24" s="244">
        <v>466</v>
      </c>
      <c r="D24" s="65" t="s">
        <v>752</v>
      </c>
      <c r="E24" s="27" t="s">
        <v>241</v>
      </c>
      <c r="F24" s="85" t="s">
        <v>600</v>
      </c>
      <c r="G24" s="63" t="s">
        <v>753</v>
      </c>
      <c r="H24" s="63" t="s">
        <v>872</v>
      </c>
      <c r="I24" s="85" t="s">
        <v>187</v>
      </c>
      <c r="J24" s="39" t="s">
        <v>871</v>
      </c>
      <c r="K24" s="6">
        <v>43278</v>
      </c>
      <c r="L24" s="6">
        <v>43765</v>
      </c>
      <c r="M24" s="7">
        <v>85</v>
      </c>
      <c r="N24" s="8">
        <v>2</v>
      </c>
      <c r="O24" s="8" t="s">
        <v>480</v>
      </c>
      <c r="P24" s="8" t="s">
        <v>459</v>
      </c>
      <c r="Q24" s="15" t="s">
        <v>223</v>
      </c>
      <c r="R24" s="4" t="s">
        <v>36</v>
      </c>
      <c r="S24" s="102">
        <f t="shared" si="40"/>
        <v>514458.8</v>
      </c>
      <c r="T24" s="101">
        <v>514458.8</v>
      </c>
      <c r="U24" s="101">
        <v>0</v>
      </c>
      <c r="V24" s="102">
        <f t="shared" si="41"/>
        <v>78681.929999999978</v>
      </c>
      <c r="W24" s="101">
        <v>78681.929999999978</v>
      </c>
      <c r="X24" s="101">
        <v>0</v>
      </c>
      <c r="Y24" s="102">
        <f t="shared" si="42"/>
        <v>12104.91</v>
      </c>
      <c r="Z24" s="101">
        <v>12104.91</v>
      </c>
      <c r="AA24" s="101"/>
      <c r="AB24" s="99">
        <f t="shared" si="43"/>
        <v>0</v>
      </c>
      <c r="AC24" s="101"/>
      <c r="AD24" s="101"/>
      <c r="AE24" s="110">
        <f t="shared" si="44"/>
        <v>605245.64</v>
      </c>
      <c r="AF24" s="99"/>
      <c r="AG24" s="99">
        <f t="shared" si="45"/>
        <v>605245.64</v>
      </c>
      <c r="AH24" s="107" t="s">
        <v>648</v>
      </c>
      <c r="AI24" s="108" t="s">
        <v>187</v>
      </c>
      <c r="AJ24" s="125">
        <v>0</v>
      </c>
      <c r="AK24" s="109">
        <v>0</v>
      </c>
      <c r="AL24" s="10"/>
    </row>
    <row r="25" spans="1:38" ht="378" x14ac:dyDescent="0.25">
      <c r="A25" s="11">
        <v>17</v>
      </c>
      <c r="B25" s="144">
        <v>111300</v>
      </c>
      <c r="C25" s="174">
        <v>123</v>
      </c>
      <c r="D25" s="65" t="s">
        <v>178</v>
      </c>
      <c r="E25" s="27" t="s">
        <v>241</v>
      </c>
      <c r="F25" s="89" t="s">
        <v>380</v>
      </c>
      <c r="G25" s="18" t="s">
        <v>313</v>
      </c>
      <c r="H25" s="18" t="s">
        <v>314</v>
      </c>
      <c r="I25" s="85" t="s">
        <v>187</v>
      </c>
      <c r="J25" s="53" t="s">
        <v>315</v>
      </c>
      <c r="K25" s="6">
        <v>43145</v>
      </c>
      <c r="L25" s="6">
        <v>43630</v>
      </c>
      <c r="M25" s="7">
        <v>84.999999881712782</v>
      </c>
      <c r="N25" s="8">
        <v>7</v>
      </c>
      <c r="O25" s="8" t="s">
        <v>316</v>
      </c>
      <c r="P25" s="8" t="s">
        <v>317</v>
      </c>
      <c r="Q25" s="15" t="s">
        <v>223</v>
      </c>
      <c r="R25" s="12" t="s">
        <v>36</v>
      </c>
      <c r="S25" s="102">
        <f>T25+U25</f>
        <v>359294.94</v>
      </c>
      <c r="T25" s="100">
        <v>359294.94</v>
      </c>
      <c r="U25" s="103">
        <v>0</v>
      </c>
      <c r="V25" s="102">
        <f t="shared" ref="V25:V50" si="46">W25+X25</f>
        <v>54950.99</v>
      </c>
      <c r="W25" s="100">
        <v>54950.99</v>
      </c>
      <c r="X25" s="103">
        <v>0</v>
      </c>
      <c r="Y25" s="102">
        <v>8454</v>
      </c>
      <c r="Z25" s="101">
        <v>8454</v>
      </c>
      <c r="AA25" s="101">
        <v>0</v>
      </c>
      <c r="AB25" s="99">
        <f t="shared" ref="AB25:AB49" si="47">AC25+AD25</f>
        <v>0</v>
      </c>
      <c r="AC25" s="294">
        <v>0</v>
      </c>
      <c r="AD25" s="294">
        <v>0</v>
      </c>
      <c r="AE25" s="110">
        <v>422699.93</v>
      </c>
      <c r="AF25" s="99">
        <v>0</v>
      </c>
      <c r="AG25" s="99">
        <f>AE25+AF25</f>
        <v>422699.93</v>
      </c>
      <c r="AH25" s="107" t="s">
        <v>648</v>
      </c>
      <c r="AI25" s="108" t="s">
        <v>187</v>
      </c>
      <c r="AJ25" s="125">
        <f>38391.78-4663.85</f>
        <v>33727.93</v>
      </c>
      <c r="AK25" s="109">
        <v>4663.8500000000004</v>
      </c>
      <c r="AL25" s="10"/>
    </row>
    <row r="26" spans="1:38" ht="166.5" customHeight="1" x14ac:dyDescent="0.25">
      <c r="A26" s="11">
        <v>18</v>
      </c>
      <c r="B26" s="144">
        <v>110505</v>
      </c>
      <c r="C26" s="174">
        <v>125</v>
      </c>
      <c r="D26" s="65" t="s">
        <v>174</v>
      </c>
      <c r="E26" s="42" t="s">
        <v>241</v>
      </c>
      <c r="F26" s="89" t="s">
        <v>380</v>
      </c>
      <c r="G26" s="18" t="s">
        <v>361</v>
      </c>
      <c r="H26" s="18" t="s">
        <v>362</v>
      </c>
      <c r="I26" s="65" t="s">
        <v>187</v>
      </c>
      <c r="J26" s="39" t="s">
        <v>365</v>
      </c>
      <c r="K26" s="6">
        <v>43173</v>
      </c>
      <c r="L26" s="6">
        <v>43660</v>
      </c>
      <c r="M26" s="7">
        <v>84.99999981945335</v>
      </c>
      <c r="N26" s="8">
        <v>7</v>
      </c>
      <c r="O26" s="8" t="s">
        <v>316</v>
      </c>
      <c r="P26" s="8" t="s">
        <v>363</v>
      </c>
      <c r="Q26" s="15" t="s">
        <v>223</v>
      </c>
      <c r="R26" s="8" t="s">
        <v>36</v>
      </c>
      <c r="S26" s="102">
        <f>T26+U26</f>
        <v>470792.44</v>
      </c>
      <c r="T26" s="101">
        <v>470792.44</v>
      </c>
      <c r="U26" s="101">
        <v>0</v>
      </c>
      <c r="V26" s="102">
        <f t="shared" si="46"/>
        <v>72003.55</v>
      </c>
      <c r="W26" s="101">
        <v>72003.55</v>
      </c>
      <c r="X26" s="101">
        <v>0</v>
      </c>
      <c r="Y26" s="102">
        <f>Z26+AA26</f>
        <v>11077.47</v>
      </c>
      <c r="Z26" s="101">
        <v>11077.47</v>
      </c>
      <c r="AA26" s="101">
        <v>0</v>
      </c>
      <c r="AB26" s="99">
        <f t="shared" si="47"/>
        <v>0</v>
      </c>
      <c r="AC26" s="294">
        <v>0</v>
      </c>
      <c r="AD26" s="294">
        <v>0</v>
      </c>
      <c r="AE26" s="110">
        <f>S26+V26+Y26+AB26</f>
        <v>553873.46</v>
      </c>
      <c r="AF26" s="99">
        <v>0</v>
      </c>
      <c r="AG26" s="99">
        <f t="shared" ref="AG26:AG51" si="48">AE26+AF26</f>
        <v>553873.46</v>
      </c>
      <c r="AH26" s="107" t="s">
        <v>648</v>
      </c>
      <c r="AI26" s="108" t="s">
        <v>187</v>
      </c>
      <c r="AJ26" s="125">
        <v>0</v>
      </c>
      <c r="AK26" s="109">
        <v>0</v>
      </c>
      <c r="AL26" s="10"/>
    </row>
    <row r="27" spans="1:38" ht="318.75" customHeight="1" x14ac:dyDescent="0.25">
      <c r="A27" s="11">
        <v>19</v>
      </c>
      <c r="B27" s="144">
        <v>119450</v>
      </c>
      <c r="C27" s="174">
        <v>485</v>
      </c>
      <c r="D27" s="65" t="s">
        <v>178</v>
      </c>
      <c r="E27" s="42" t="s">
        <v>241</v>
      </c>
      <c r="F27" s="89" t="s">
        <v>600</v>
      </c>
      <c r="G27" s="18" t="s">
        <v>877</v>
      </c>
      <c r="H27" s="18" t="s">
        <v>362</v>
      </c>
      <c r="I27" s="65" t="s">
        <v>187</v>
      </c>
      <c r="J27" s="39" t="s">
        <v>878</v>
      </c>
      <c r="K27" s="6">
        <v>43298</v>
      </c>
      <c r="L27" s="6">
        <v>43421</v>
      </c>
      <c r="M27" s="7">
        <f t="shared" ref="M27" si="49">S27/AE27*100</f>
        <v>85.000002578269815</v>
      </c>
      <c r="N27" s="8">
        <v>7</v>
      </c>
      <c r="O27" s="8" t="s">
        <v>316</v>
      </c>
      <c r="P27" s="8" t="s">
        <v>363</v>
      </c>
      <c r="Q27" s="15" t="s">
        <v>223</v>
      </c>
      <c r="R27" s="8" t="s">
        <v>449</v>
      </c>
      <c r="S27" s="102">
        <f t="shared" ref="S27" si="50">T27+U27</f>
        <v>329678.46000000002</v>
      </c>
      <c r="T27" s="101">
        <v>329678.46000000002</v>
      </c>
      <c r="U27" s="101"/>
      <c r="V27" s="102">
        <f t="shared" si="46"/>
        <v>50421.4</v>
      </c>
      <c r="W27" s="101">
        <v>50421.4</v>
      </c>
      <c r="X27" s="101"/>
      <c r="Y27" s="102">
        <f t="shared" ref="Y27" si="51">Z27+AA27</f>
        <v>7757.14</v>
      </c>
      <c r="Z27" s="101">
        <v>7757.14</v>
      </c>
      <c r="AA27" s="101"/>
      <c r="AB27" s="99">
        <f t="shared" si="47"/>
        <v>0</v>
      </c>
      <c r="AC27" s="294">
        <v>0</v>
      </c>
      <c r="AD27" s="294">
        <v>0</v>
      </c>
      <c r="AE27" s="110">
        <f t="shared" ref="AE27" si="52">S27+V27+Y27+AB27</f>
        <v>387857.00000000006</v>
      </c>
      <c r="AF27" s="99">
        <v>0</v>
      </c>
      <c r="AG27" s="99">
        <f t="shared" si="48"/>
        <v>387857.00000000006</v>
      </c>
      <c r="AH27" s="107" t="s">
        <v>648</v>
      </c>
      <c r="AI27" s="272" t="s">
        <v>187</v>
      </c>
      <c r="AJ27" s="125">
        <v>0</v>
      </c>
      <c r="AK27" s="109">
        <v>0</v>
      </c>
      <c r="AL27" s="10"/>
    </row>
    <row r="28" spans="1:38" ht="204.75" x14ac:dyDescent="0.25">
      <c r="A28" s="11">
        <v>20</v>
      </c>
      <c r="B28" s="144">
        <v>120503</v>
      </c>
      <c r="C28" s="174">
        <v>80</v>
      </c>
      <c r="D28" s="65" t="s">
        <v>178</v>
      </c>
      <c r="E28" s="42" t="s">
        <v>241</v>
      </c>
      <c r="F28" s="89" t="s">
        <v>379</v>
      </c>
      <c r="G28" s="56" t="s">
        <v>359</v>
      </c>
      <c r="H28" s="18" t="s">
        <v>358</v>
      </c>
      <c r="I28" s="85" t="s">
        <v>187</v>
      </c>
      <c r="J28" s="39" t="s">
        <v>364</v>
      </c>
      <c r="K28" s="6">
        <v>43173</v>
      </c>
      <c r="L28" s="6">
        <v>43599</v>
      </c>
      <c r="M28" s="7">
        <f t="shared" ref="M28" si="53">S28/AE28*100</f>
        <v>79.999997969650394</v>
      </c>
      <c r="N28" s="8">
        <v>8</v>
      </c>
      <c r="O28" s="8" t="s">
        <v>360</v>
      </c>
      <c r="P28" s="8" t="s">
        <v>156</v>
      </c>
      <c r="Q28" s="15" t="s">
        <v>223</v>
      </c>
      <c r="R28" s="8" t="s">
        <v>36</v>
      </c>
      <c r="S28" s="102">
        <f t="shared" ref="S28:S30" si="54">T28+U28</f>
        <v>315216.64000000001</v>
      </c>
      <c r="T28" s="101">
        <v>0</v>
      </c>
      <c r="U28" s="101">
        <v>315216.64000000001</v>
      </c>
      <c r="V28" s="102">
        <f>W28+X28</f>
        <v>70923.75</v>
      </c>
      <c r="W28" s="101">
        <v>0</v>
      </c>
      <c r="X28" s="101">
        <v>70923.75</v>
      </c>
      <c r="Y28" s="102">
        <f t="shared" ref="Y28:Y30" si="55">Z28+AA28</f>
        <v>7880.42</v>
      </c>
      <c r="Z28" s="101">
        <v>0</v>
      </c>
      <c r="AA28" s="101">
        <v>7880.42</v>
      </c>
      <c r="AB28" s="99">
        <f t="shared" si="47"/>
        <v>0</v>
      </c>
      <c r="AC28" s="294">
        <v>0</v>
      </c>
      <c r="AD28" s="294">
        <v>0</v>
      </c>
      <c r="AE28" s="110">
        <f>S28+V28+Y28+AB28</f>
        <v>394020.81</v>
      </c>
      <c r="AF28" s="99">
        <v>0</v>
      </c>
      <c r="AG28" s="99">
        <f t="shared" si="48"/>
        <v>394020.81</v>
      </c>
      <c r="AH28" s="107" t="s">
        <v>648</v>
      </c>
      <c r="AI28" s="108" t="s">
        <v>187</v>
      </c>
      <c r="AJ28" s="109">
        <v>0</v>
      </c>
      <c r="AK28" s="109">
        <v>0</v>
      </c>
      <c r="AL28" s="10"/>
    </row>
    <row r="29" spans="1:38" ht="210" x14ac:dyDescent="0.25">
      <c r="A29" s="74">
        <v>21</v>
      </c>
      <c r="B29" s="143">
        <v>120710</v>
      </c>
      <c r="C29" s="174">
        <v>103</v>
      </c>
      <c r="D29" s="173" t="s">
        <v>178</v>
      </c>
      <c r="E29" s="4" t="s">
        <v>241</v>
      </c>
      <c r="F29" s="150" t="s">
        <v>379</v>
      </c>
      <c r="G29" s="151" t="s">
        <v>503</v>
      </c>
      <c r="H29" s="18" t="s">
        <v>504</v>
      </c>
      <c r="I29" s="225" t="s">
        <v>187</v>
      </c>
      <c r="J29" s="58" t="s">
        <v>505</v>
      </c>
      <c r="K29" s="6">
        <v>43227</v>
      </c>
      <c r="L29" s="152">
        <v>43715</v>
      </c>
      <c r="M29" s="7">
        <f>S29/AE29*100</f>
        <v>79.999999056893557</v>
      </c>
      <c r="N29" s="8">
        <v>8</v>
      </c>
      <c r="O29" s="8" t="s">
        <v>360</v>
      </c>
      <c r="P29" s="8" t="s">
        <v>156</v>
      </c>
      <c r="Q29" s="8" t="s">
        <v>223</v>
      </c>
      <c r="R29" s="8" t="s">
        <v>36</v>
      </c>
      <c r="S29" s="102">
        <f t="shared" si="54"/>
        <v>339304.22</v>
      </c>
      <c r="T29" s="155">
        <v>0</v>
      </c>
      <c r="U29" s="156">
        <v>339304.22</v>
      </c>
      <c r="V29" s="154">
        <f t="shared" si="46"/>
        <v>76343.45</v>
      </c>
      <c r="W29" s="155">
        <v>0</v>
      </c>
      <c r="X29" s="156">
        <v>76343.45</v>
      </c>
      <c r="Y29" s="154">
        <f t="shared" si="55"/>
        <v>8482.61</v>
      </c>
      <c r="Z29" s="157">
        <v>0</v>
      </c>
      <c r="AA29" s="101">
        <v>8482.61</v>
      </c>
      <c r="AB29" s="99">
        <f t="shared" si="47"/>
        <v>0</v>
      </c>
      <c r="AC29" s="180">
        <v>0</v>
      </c>
      <c r="AD29" s="180">
        <v>0</v>
      </c>
      <c r="AE29" s="110">
        <f t="shared" ref="AE29:AE30" si="56">S29+V29+Y29+AB29</f>
        <v>424130.27999999997</v>
      </c>
      <c r="AF29" s="115">
        <v>0</v>
      </c>
      <c r="AG29" s="99">
        <f t="shared" si="48"/>
        <v>424130.27999999997</v>
      </c>
      <c r="AH29" s="107" t="s">
        <v>648</v>
      </c>
      <c r="AI29" s="153" t="s">
        <v>187</v>
      </c>
      <c r="AJ29" s="109">
        <v>0</v>
      </c>
      <c r="AK29" s="109">
        <v>0</v>
      </c>
      <c r="AL29" s="10"/>
    </row>
    <row r="30" spans="1:38" ht="141.75" x14ac:dyDescent="0.25">
      <c r="A30" s="172">
        <v>22</v>
      </c>
      <c r="B30" s="143">
        <v>117665</v>
      </c>
      <c r="C30" s="258">
        <v>413</v>
      </c>
      <c r="D30" s="259" t="s">
        <v>752</v>
      </c>
      <c r="E30" s="4" t="s">
        <v>167</v>
      </c>
      <c r="F30" s="92" t="s">
        <v>676</v>
      </c>
      <c r="G30" s="151" t="s">
        <v>831</v>
      </c>
      <c r="H30" s="18" t="s">
        <v>358</v>
      </c>
      <c r="I30" s="259" t="s">
        <v>187</v>
      </c>
      <c r="J30" s="58" t="s">
        <v>832</v>
      </c>
      <c r="K30" s="6">
        <v>43290</v>
      </c>
      <c r="L30" s="189">
        <v>43443</v>
      </c>
      <c r="M30" s="7">
        <f>S30/AE30*100</f>
        <v>80</v>
      </c>
      <c r="N30" s="8">
        <v>8</v>
      </c>
      <c r="O30" s="8" t="s">
        <v>360</v>
      </c>
      <c r="P30" s="8" t="s">
        <v>360</v>
      </c>
      <c r="Q30" s="8" t="s">
        <v>223</v>
      </c>
      <c r="R30" s="8" t="s">
        <v>36</v>
      </c>
      <c r="S30" s="102">
        <f t="shared" si="54"/>
        <v>224534.64</v>
      </c>
      <c r="T30" s="155">
        <v>0</v>
      </c>
      <c r="U30" s="101">
        <v>224534.64</v>
      </c>
      <c r="V30" s="154">
        <f t="shared" si="46"/>
        <v>50520.29</v>
      </c>
      <c r="W30" s="155">
        <v>0</v>
      </c>
      <c r="X30" s="101">
        <v>50520.29</v>
      </c>
      <c r="Y30" s="154">
        <f t="shared" si="55"/>
        <v>5613.37</v>
      </c>
      <c r="Z30" s="157">
        <v>0</v>
      </c>
      <c r="AA30" s="101">
        <v>5613.37</v>
      </c>
      <c r="AB30" s="99">
        <f t="shared" si="47"/>
        <v>0</v>
      </c>
      <c r="AC30" s="180">
        <v>0</v>
      </c>
      <c r="AD30" s="180">
        <v>0</v>
      </c>
      <c r="AE30" s="110">
        <f t="shared" si="56"/>
        <v>280668.3</v>
      </c>
      <c r="AF30" s="115">
        <v>0</v>
      </c>
      <c r="AG30" s="99">
        <f t="shared" si="48"/>
        <v>280668.3</v>
      </c>
      <c r="AH30" s="107" t="s">
        <v>648</v>
      </c>
      <c r="AI30" s="262" t="s">
        <v>187</v>
      </c>
      <c r="AJ30" s="112">
        <v>0</v>
      </c>
      <c r="AK30" s="109">
        <v>0</v>
      </c>
      <c r="AL30" s="10"/>
    </row>
    <row r="31" spans="1:38" ht="270" x14ac:dyDescent="0.25">
      <c r="A31" s="74">
        <v>23</v>
      </c>
      <c r="B31" s="143">
        <v>118335</v>
      </c>
      <c r="C31" s="143">
        <v>427</v>
      </c>
      <c r="D31" s="143" t="s">
        <v>664</v>
      </c>
      <c r="E31" s="42" t="s">
        <v>167</v>
      </c>
      <c r="F31" s="89" t="s">
        <v>675</v>
      </c>
      <c r="G31" s="57" t="s">
        <v>759</v>
      </c>
      <c r="H31" s="18" t="s">
        <v>760</v>
      </c>
      <c r="I31" s="225" t="s">
        <v>187</v>
      </c>
      <c r="J31" s="58" t="s">
        <v>766</v>
      </c>
      <c r="K31" s="6">
        <v>43284</v>
      </c>
      <c r="L31" s="6">
        <v>43711</v>
      </c>
      <c r="M31" s="7">
        <v>85</v>
      </c>
      <c r="N31" s="8">
        <v>2</v>
      </c>
      <c r="O31" s="8" t="s">
        <v>761</v>
      </c>
      <c r="P31" s="8" t="s">
        <v>761</v>
      </c>
      <c r="Q31" s="8" t="s">
        <v>223</v>
      </c>
      <c r="R31" s="8" t="s">
        <v>36</v>
      </c>
      <c r="S31" s="102">
        <v>241819.87</v>
      </c>
      <c r="T31" s="101">
        <v>241819.87</v>
      </c>
      <c r="U31" s="180">
        <v>0</v>
      </c>
      <c r="V31" s="102">
        <v>36984.22</v>
      </c>
      <c r="W31" s="101">
        <v>36984.22</v>
      </c>
      <c r="X31" s="113">
        <v>0</v>
      </c>
      <c r="Y31" s="102">
        <v>5689.87</v>
      </c>
      <c r="Z31" s="101">
        <v>5689.87</v>
      </c>
      <c r="AA31" s="114">
        <v>0</v>
      </c>
      <c r="AB31" s="99">
        <f t="shared" si="47"/>
        <v>0</v>
      </c>
      <c r="AC31" s="180">
        <v>0</v>
      </c>
      <c r="AD31" s="180">
        <v>0</v>
      </c>
      <c r="AE31" s="110">
        <f t="shared" ref="AE31:AE32" si="57">S31+V31+Y31+AB31</f>
        <v>284493.95999999996</v>
      </c>
      <c r="AF31" s="115">
        <v>0</v>
      </c>
      <c r="AG31" s="99">
        <f t="shared" si="48"/>
        <v>284493.95999999996</v>
      </c>
      <c r="AH31" s="107" t="s">
        <v>648</v>
      </c>
      <c r="AI31" s="115"/>
      <c r="AJ31" s="112">
        <v>0</v>
      </c>
      <c r="AK31" s="112">
        <v>0</v>
      </c>
      <c r="AL31" s="10"/>
    </row>
    <row r="32" spans="1:38" ht="346.5" x14ac:dyDescent="0.25">
      <c r="A32" s="74">
        <v>24</v>
      </c>
      <c r="B32" s="143">
        <v>118396</v>
      </c>
      <c r="C32" s="143">
        <v>428</v>
      </c>
      <c r="D32" s="143" t="s">
        <v>664</v>
      </c>
      <c r="E32" s="42" t="s">
        <v>167</v>
      </c>
      <c r="F32" s="89" t="s">
        <v>675</v>
      </c>
      <c r="G32" s="290" t="s">
        <v>938</v>
      </c>
      <c r="H32" s="18" t="s">
        <v>939</v>
      </c>
      <c r="I32" s="65" t="s">
        <v>884</v>
      </c>
      <c r="J32" s="291" t="s">
        <v>940</v>
      </c>
      <c r="K32" s="6">
        <v>43312</v>
      </c>
      <c r="L32" s="292" t="s">
        <v>941</v>
      </c>
      <c r="M32" s="7">
        <v>85</v>
      </c>
      <c r="N32" s="293">
        <v>2</v>
      </c>
      <c r="O32" s="8" t="s">
        <v>761</v>
      </c>
      <c r="P32" s="8" t="s">
        <v>761</v>
      </c>
      <c r="Q32" s="8" t="s">
        <v>223</v>
      </c>
      <c r="R32" s="8" t="s">
        <v>36</v>
      </c>
      <c r="S32" s="109">
        <f>T32</f>
        <v>326851.75</v>
      </c>
      <c r="T32" s="180">
        <v>326851.75</v>
      </c>
      <c r="U32" s="180">
        <v>0</v>
      </c>
      <c r="V32" s="102">
        <f t="shared" si="46"/>
        <v>53524.9</v>
      </c>
      <c r="W32" s="180">
        <v>53524.9</v>
      </c>
      <c r="X32" s="180">
        <v>0</v>
      </c>
      <c r="Y32" s="109">
        <f>Z32+AA32</f>
        <v>7762.79</v>
      </c>
      <c r="Z32" s="180">
        <v>7762.79</v>
      </c>
      <c r="AA32" s="180">
        <v>0</v>
      </c>
      <c r="AB32" s="99">
        <f t="shared" si="47"/>
        <v>0</v>
      </c>
      <c r="AC32" s="180">
        <v>0</v>
      </c>
      <c r="AD32" s="180">
        <v>0</v>
      </c>
      <c r="AE32" s="110">
        <f t="shared" si="57"/>
        <v>388139.44</v>
      </c>
      <c r="AF32" s="115">
        <v>0</v>
      </c>
      <c r="AG32" s="99">
        <f t="shared" si="48"/>
        <v>388139.44</v>
      </c>
      <c r="AH32" s="107" t="s">
        <v>648</v>
      </c>
      <c r="AI32" s="115"/>
      <c r="AJ32" s="112">
        <v>0</v>
      </c>
      <c r="AK32" s="112">
        <v>0</v>
      </c>
      <c r="AL32" s="10"/>
    </row>
    <row r="33" spans="1:38" ht="252" x14ac:dyDescent="0.25">
      <c r="A33" s="79">
        <v>25</v>
      </c>
      <c r="B33" s="143">
        <v>118879</v>
      </c>
      <c r="C33" s="174">
        <v>452</v>
      </c>
      <c r="D33" s="173" t="s">
        <v>767</v>
      </c>
      <c r="E33" s="42" t="s">
        <v>167</v>
      </c>
      <c r="F33" s="89" t="s">
        <v>675</v>
      </c>
      <c r="G33" s="25" t="s">
        <v>880</v>
      </c>
      <c r="H33" s="25" t="s">
        <v>881</v>
      </c>
      <c r="I33" s="85" t="s">
        <v>187</v>
      </c>
      <c r="J33" s="25" t="s">
        <v>882</v>
      </c>
      <c r="K33" s="268">
        <v>43313</v>
      </c>
      <c r="L33" s="26">
        <v>43616</v>
      </c>
      <c r="M33" s="42">
        <v>85</v>
      </c>
      <c r="N33" s="42">
        <v>3</v>
      </c>
      <c r="O33" s="42" t="s">
        <v>481</v>
      </c>
      <c r="P33" s="42" t="s">
        <v>481</v>
      </c>
      <c r="Q33" s="42" t="s">
        <v>223</v>
      </c>
      <c r="R33" s="8" t="s">
        <v>36</v>
      </c>
      <c r="S33" s="274">
        <v>338205.65</v>
      </c>
      <c r="T33" s="194">
        <v>338205.65</v>
      </c>
      <c r="U33" s="180">
        <v>0</v>
      </c>
      <c r="V33" s="102">
        <v>51725.57</v>
      </c>
      <c r="W33" s="194">
        <v>51725.57</v>
      </c>
      <c r="X33" s="180">
        <v>0</v>
      </c>
      <c r="Y33" s="274">
        <v>7957.78</v>
      </c>
      <c r="Z33" s="195">
        <v>7957.78</v>
      </c>
      <c r="AA33" s="195">
        <v>0</v>
      </c>
      <c r="AB33" s="99">
        <v>0</v>
      </c>
      <c r="AC33" s="180">
        <v>0</v>
      </c>
      <c r="AD33" s="180">
        <v>0</v>
      </c>
      <c r="AE33" s="109">
        <v>397889</v>
      </c>
      <c r="AF33" s="111">
        <v>0</v>
      </c>
      <c r="AG33" s="109">
        <v>397889</v>
      </c>
      <c r="AH33" s="107" t="s">
        <v>648</v>
      </c>
      <c r="AI33" s="295" t="s">
        <v>187</v>
      </c>
      <c r="AJ33" s="112">
        <v>0</v>
      </c>
      <c r="AK33" s="112">
        <v>0</v>
      </c>
      <c r="AL33" s="10"/>
    </row>
    <row r="34" spans="1:38" ht="165" x14ac:dyDescent="0.25">
      <c r="A34" s="79">
        <v>26</v>
      </c>
      <c r="B34" s="143">
        <v>120791</v>
      </c>
      <c r="C34" s="174">
        <v>88</v>
      </c>
      <c r="D34" s="65" t="s">
        <v>178</v>
      </c>
      <c r="E34" s="42" t="s">
        <v>241</v>
      </c>
      <c r="F34" s="89" t="s">
        <v>380</v>
      </c>
      <c r="G34" s="57" t="s">
        <v>385</v>
      </c>
      <c r="H34" s="18" t="s">
        <v>386</v>
      </c>
      <c r="I34" s="227" t="s">
        <v>387</v>
      </c>
      <c r="J34" s="58" t="s">
        <v>388</v>
      </c>
      <c r="K34" s="6">
        <v>43180</v>
      </c>
      <c r="L34" s="6">
        <v>43667</v>
      </c>
      <c r="M34" s="7">
        <f t="shared" ref="M34" si="58">S34/AE34*100</f>
        <v>84.174275146898083</v>
      </c>
      <c r="N34" s="8">
        <v>5</v>
      </c>
      <c r="O34" s="8" t="s">
        <v>389</v>
      </c>
      <c r="P34" s="8" t="s">
        <v>390</v>
      </c>
      <c r="Q34" s="15" t="s">
        <v>223</v>
      </c>
      <c r="R34" s="8" t="s">
        <v>36</v>
      </c>
      <c r="S34" s="102">
        <f t="shared" ref="S34" si="59">T34+U34</f>
        <v>316573.06</v>
      </c>
      <c r="T34" s="101">
        <v>316573.06</v>
      </c>
      <c r="U34" s="101">
        <v>0</v>
      </c>
      <c r="V34" s="102">
        <f t="shared" si="46"/>
        <v>51997.5</v>
      </c>
      <c r="W34" s="101">
        <v>51997.5</v>
      </c>
      <c r="X34" s="101">
        <v>0</v>
      </c>
      <c r="Y34" s="102">
        <f>Z34+AA34</f>
        <v>7521.85</v>
      </c>
      <c r="Z34" s="101">
        <v>7521.85</v>
      </c>
      <c r="AA34" s="101">
        <v>0</v>
      </c>
      <c r="AB34" s="99">
        <f t="shared" si="47"/>
        <v>0</v>
      </c>
      <c r="AC34" s="101"/>
      <c r="AD34" s="101"/>
      <c r="AE34" s="110">
        <f>S34+V34+Y34+AB34</f>
        <v>376092.41</v>
      </c>
      <c r="AF34" s="99">
        <v>0</v>
      </c>
      <c r="AG34" s="99">
        <f t="shared" si="48"/>
        <v>376092.41</v>
      </c>
      <c r="AH34" s="107" t="s">
        <v>648</v>
      </c>
      <c r="AI34" s="108" t="s">
        <v>187</v>
      </c>
      <c r="AJ34" s="125">
        <f>18267.57-2394.1</f>
        <v>15873.47</v>
      </c>
      <c r="AK34" s="109">
        <v>2394.1</v>
      </c>
      <c r="AL34" s="10"/>
    </row>
    <row r="35" spans="1:38" ht="204.75" x14ac:dyDescent="0.25">
      <c r="A35" s="11">
        <v>27</v>
      </c>
      <c r="B35" s="144">
        <v>120583</v>
      </c>
      <c r="C35" s="174">
        <v>77</v>
      </c>
      <c r="D35" s="65" t="s">
        <v>175</v>
      </c>
      <c r="E35" s="12" t="s">
        <v>241</v>
      </c>
      <c r="F35" s="89" t="s">
        <v>380</v>
      </c>
      <c r="G35" s="18" t="s">
        <v>225</v>
      </c>
      <c r="H35" s="18" t="s">
        <v>228</v>
      </c>
      <c r="I35" s="65" t="s">
        <v>187</v>
      </c>
      <c r="J35" s="5" t="s">
        <v>231</v>
      </c>
      <c r="K35" s="6">
        <v>43126</v>
      </c>
      <c r="L35" s="6" t="s">
        <v>239</v>
      </c>
      <c r="M35" s="7">
        <v>84.999999763641128</v>
      </c>
      <c r="N35" s="8">
        <v>6</v>
      </c>
      <c r="O35" s="8" t="s">
        <v>233</v>
      </c>
      <c r="P35" s="8" t="s">
        <v>234</v>
      </c>
      <c r="Q35" s="14" t="s">
        <v>223</v>
      </c>
      <c r="R35" s="8" t="s">
        <v>36</v>
      </c>
      <c r="S35" s="102">
        <f t="shared" ref="S35:S37" si="60">T35+U35</f>
        <v>359622.64</v>
      </c>
      <c r="T35" s="101">
        <v>359622.64</v>
      </c>
      <c r="U35" s="101">
        <v>0</v>
      </c>
      <c r="V35" s="102">
        <f t="shared" si="46"/>
        <v>55001.11</v>
      </c>
      <c r="W35" s="101">
        <v>55001.11</v>
      </c>
      <c r="X35" s="101">
        <v>0</v>
      </c>
      <c r="Y35" s="102">
        <f t="shared" ref="Y35" si="61">Z35+AA35</f>
        <v>8461.7099999999991</v>
      </c>
      <c r="Z35" s="101">
        <v>8461.7099999999991</v>
      </c>
      <c r="AA35" s="101">
        <v>0</v>
      </c>
      <c r="AB35" s="99">
        <f t="shared" si="47"/>
        <v>0</v>
      </c>
      <c r="AC35" s="101"/>
      <c r="AD35" s="101"/>
      <c r="AE35" s="110">
        <f>S35+V35+Y35+AB35</f>
        <v>423085.46</v>
      </c>
      <c r="AF35" s="99">
        <v>0</v>
      </c>
      <c r="AG35" s="99">
        <f t="shared" si="48"/>
        <v>423085.46</v>
      </c>
      <c r="AH35" s="107" t="s">
        <v>648</v>
      </c>
      <c r="AI35" s="108" t="s">
        <v>187</v>
      </c>
      <c r="AJ35" s="125">
        <v>41688.25</v>
      </c>
      <c r="AK35" s="117">
        <v>6375.85</v>
      </c>
      <c r="AL35" s="10"/>
    </row>
    <row r="36" spans="1:38" ht="141.75" x14ac:dyDescent="0.25">
      <c r="A36" s="11">
        <v>28</v>
      </c>
      <c r="B36" s="144">
        <v>110080</v>
      </c>
      <c r="C36" s="174">
        <v>118</v>
      </c>
      <c r="D36" s="65" t="s">
        <v>174</v>
      </c>
      <c r="E36" s="42" t="s">
        <v>241</v>
      </c>
      <c r="F36" s="89" t="s">
        <v>380</v>
      </c>
      <c r="G36" s="18" t="s">
        <v>353</v>
      </c>
      <c r="H36" s="18" t="s">
        <v>354</v>
      </c>
      <c r="I36" s="85" t="s">
        <v>187</v>
      </c>
      <c r="J36" s="39" t="s">
        <v>355</v>
      </c>
      <c r="K36" s="6">
        <v>43171</v>
      </c>
      <c r="L36" s="6">
        <v>43658</v>
      </c>
      <c r="M36" s="7">
        <v>84.9999996799977</v>
      </c>
      <c r="N36" s="8">
        <v>6</v>
      </c>
      <c r="O36" s="8" t="s">
        <v>233</v>
      </c>
      <c r="P36" s="8" t="s">
        <v>356</v>
      </c>
      <c r="Q36" s="15" t="s">
        <v>223</v>
      </c>
      <c r="R36" s="8" t="s">
        <v>36</v>
      </c>
      <c r="S36" s="102">
        <f t="shared" si="60"/>
        <v>531246.18999999994</v>
      </c>
      <c r="T36" s="101">
        <v>531246.18999999994</v>
      </c>
      <c r="U36" s="101">
        <v>0</v>
      </c>
      <c r="V36" s="102">
        <f t="shared" si="46"/>
        <v>81249.41</v>
      </c>
      <c r="W36" s="101">
        <v>81249.41</v>
      </c>
      <c r="X36" s="101">
        <v>0</v>
      </c>
      <c r="Y36" s="102">
        <v>12499.92</v>
      </c>
      <c r="Z36" s="101">
        <v>12499.92</v>
      </c>
      <c r="AA36" s="101">
        <v>0</v>
      </c>
      <c r="AB36" s="99">
        <f t="shared" si="47"/>
        <v>0</v>
      </c>
      <c r="AC36" s="101"/>
      <c r="AD36" s="101"/>
      <c r="AE36" s="110">
        <f t="shared" ref="AE36:AE37" si="62">S36+V36+Y36+AB36</f>
        <v>624995.52</v>
      </c>
      <c r="AF36" s="99">
        <v>0</v>
      </c>
      <c r="AG36" s="99">
        <f t="shared" si="48"/>
        <v>624995.52</v>
      </c>
      <c r="AH36" s="107" t="s">
        <v>648</v>
      </c>
      <c r="AI36" s="108" t="s">
        <v>187</v>
      </c>
      <c r="AJ36" s="125">
        <v>116443.03</v>
      </c>
      <c r="AK36" s="109">
        <v>17808.93</v>
      </c>
      <c r="AL36" s="10"/>
    </row>
    <row r="37" spans="1:38" s="3" customFormat="1" ht="204.75" x14ac:dyDescent="0.25">
      <c r="A37" s="11">
        <v>29</v>
      </c>
      <c r="B37" s="144">
        <v>120588</v>
      </c>
      <c r="C37" s="85">
        <v>104</v>
      </c>
      <c r="D37" s="65" t="s">
        <v>175</v>
      </c>
      <c r="E37" s="42" t="s">
        <v>241</v>
      </c>
      <c r="F37" s="89" t="s">
        <v>380</v>
      </c>
      <c r="G37" s="64" t="s">
        <v>437</v>
      </c>
      <c r="H37" s="62" t="s">
        <v>436</v>
      </c>
      <c r="I37" s="65" t="s">
        <v>187</v>
      </c>
      <c r="J37" s="39" t="s">
        <v>438</v>
      </c>
      <c r="K37" s="6">
        <v>43201</v>
      </c>
      <c r="L37" s="6">
        <v>43566</v>
      </c>
      <c r="M37" s="7">
        <v>85.000000000000014</v>
      </c>
      <c r="N37" s="4">
        <v>1</v>
      </c>
      <c r="O37" s="4" t="s">
        <v>233</v>
      </c>
      <c r="P37" s="4" t="s">
        <v>356</v>
      </c>
      <c r="Q37" s="54" t="s">
        <v>223</v>
      </c>
      <c r="R37" s="8" t="s">
        <v>36</v>
      </c>
      <c r="S37" s="102">
        <f t="shared" si="60"/>
        <v>354701.26</v>
      </c>
      <c r="T37" s="101">
        <v>354701.26</v>
      </c>
      <c r="U37" s="101">
        <v>0</v>
      </c>
      <c r="V37" s="102">
        <f t="shared" si="46"/>
        <v>54248.43</v>
      </c>
      <c r="W37" s="101">
        <v>54248.43</v>
      </c>
      <c r="X37" s="101">
        <v>0</v>
      </c>
      <c r="Y37" s="102">
        <f>Z37+AA37</f>
        <v>8345.91</v>
      </c>
      <c r="Z37" s="101">
        <v>8345.91</v>
      </c>
      <c r="AA37" s="101">
        <v>0</v>
      </c>
      <c r="AB37" s="99">
        <f t="shared" si="47"/>
        <v>0</v>
      </c>
      <c r="AC37" s="101">
        <v>0</v>
      </c>
      <c r="AD37" s="101">
        <v>0</v>
      </c>
      <c r="AE37" s="110">
        <f t="shared" si="62"/>
        <v>417295.6</v>
      </c>
      <c r="AF37" s="99">
        <v>0</v>
      </c>
      <c r="AG37" s="99">
        <f t="shared" si="48"/>
        <v>417295.6</v>
      </c>
      <c r="AH37" s="107" t="s">
        <v>648</v>
      </c>
      <c r="AI37" s="108" t="s">
        <v>187</v>
      </c>
      <c r="AJ37" s="125">
        <v>0</v>
      </c>
      <c r="AK37" s="109">
        <v>0</v>
      </c>
      <c r="AL37" s="55"/>
    </row>
    <row r="38" spans="1:38" ht="141.75" x14ac:dyDescent="0.25">
      <c r="A38" s="4">
        <v>30</v>
      </c>
      <c r="B38" s="65">
        <v>120642</v>
      </c>
      <c r="C38" s="85">
        <v>84</v>
      </c>
      <c r="D38" s="65" t="s">
        <v>177</v>
      </c>
      <c r="E38" s="42" t="s">
        <v>241</v>
      </c>
      <c r="F38" s="89" t="s">
        <v>380</v>
      </c>
      <c r="G38" s="57" t="s">
        <v>381</v>
      </c>
      <c r="H38" s="18" t="s">
        <v>382</v>
      </c>
      <c r="I38" s="65" t="s">
        <v>187</v>
      </c>
      <c r="J38" s="58" t="s">
        <v>571</v>
      </c>
      <c r="K38" s="6">
        <v>43175</v>
      </c>
      <c r="L38" s="6">
        <v>43662</v>
      </c>
      <c r="M38" s="7">
        <v>84.999998716999997</v>
      </c>
      <c r="N38" s="8">
        <v>2</v>
      </c>
      <c r="O38" s="8" t="s">
        <v>383</v>
      </c>
      <c r="P38" s="8" t="s">
        <v>384</v>
      </c>
      <c r="Q38" s="15" t="s">
        <v>223</v>
      </c>
      <c r="R38" s="8" t="s">
        <v>36</v>
      </c>
      <c r="S38" s="102">
        <f>T38+U38</f>
        <v>264951.15000000002</v>
      </c>
      <c r="T38" s="101">
        <v>264951.15000000002</v>
      </c>
      <c r="U38" s="101">
        <v>0</v>
      </c>
      <c r="V38" s="102">
        <f t="shared" si="46"/>
        <v>40521.949999999997</v>
      </c>
      <c r="W38" s="101">
        <v>40521.949999999997</v>
      </c>
      <c r="X38" s="101">
        <v>0</v>
      </c>
      <c r="Y38" s="102">
        <f>Z38+AA38</f>
        <v>6234.14</v>
      </c>
      <c r="Z38" s="101">
        <v>6234.14</v>
      </c>
      <c r="AA38" s="101">
        <v>0</v>
      </c>
      <c r="AB38" s="99">
        <f t="shared" si="47"/>
        <v>0</v>
      </c>
      <c r="AC38" s="101">
        <v>0</v>
      </c>
      <c r="AD38" s="101">
        <v>0</v>
      </c>
      <c r="AE38" s="110">
        <f>S38+V38+Y38+AB38</f>
        <v>311707.24000000005</v>
      </c>
      <c r="AF38" s="99">
        <v>0</v>
      </c>
      <c r="AG38" s="99">
        <f t="shared" si="48"/>
        <v>311707.24000000005</v>
      </c>
      <c r="AH38" s="107" t="s">
        <v>648</v>
      </c>
      <c r="AI38" s="108" t="s">
        <v>187</v>
      </c>
      <c r="AJ38" s="125">
        <v>0</v>
      </c>
      <c r="AK38" s="109">
        <v>0</v>
      </c>
      <c r="AL38" s="10"/>
    </row>
    <row r="39" spans="1:38" ht="141.75" x14ac:dyDescent="0.25">
      <c r="A39" s="11">
        <v>31</v>
      </c>
      <c r="B39" s="144">
        <v>116521</v>
      </c>
      <c r="C39" s="85">
        <v>405</v>
      </c>
      <c r="D39" s="65" t="s">
        <v>163</v>
      </c>
      <c r="E39" s="4" t="s">
        <v>167</v>
      </c>
      <c r="F39" s="275" t="s">
        <v>675</v>
      </c>
      <c r="G39" s="18" t="s">
        <v>886</v>
      </c>
      <c r="H39" s="18" t="s">
        <v>719</v>
      </c>
      <c r="I39" s="65" t="s">
        <v>187</v>
      </c>
      <c r="J39" s="18" t="s">
        <v>887</v>
      </c>
      <c r="K39" s="268">
        <v>43304</v>
      </c>
      <c r="L39" s="276">
        <v>43792</v>
      </c>
      <c r="M39" s="7">
        <v>84.999998716999997</v>
      </c>
      <c r="N39" s="4">
        <v>2</v>
      </c>
      <c r="O39" s="8" t="s">
        <v>383</v>
      </c>
      <c r="P39" s="8" t="s">
        <v>383</v>
      </c>
      <c r="Q39" s="8" t="s">
        <v>223</v>
      </c>
      <c r="R39" s="8" t="s">
        <v>449</v>
      </c>
      <c r="S39" s="102">
        <f t="shared" ref="S39" si="63">T39+U39</f>
        <v>249012.35</v>
      </c>
      <c r="T39" s="179">
        <v>249012.35</v>
      </c>
      <c r="U39" s="179">
        <v>0</v>
      </c>
      <c r="V39" s="102">
        <f t="shared" si="46"/>
        <v>38084.239999999998</v>
      </c>
      <c r="W39" s="179">
        <v>38084.239999999998</v>
      </c>
      <c r="X39" s="179">
        <v>0</v>
      </c>
      <c r="Y39" s="109">
        <f>Z39+AA39</f>
        <v>5859.11</v>
      </c>
      <c r="Z39" s="180">
        <v>5859.11</v>
      </c>
      <c r="AA39" s="180">
        <v>0</v>
      </c>
      <c r="AB39" s="99">
        <f t="shared" si="47"/>
        <v>0</v>
      </c>
      <c r="AC39" s="179">
        <v>0</v>
      </c>
      <c r="AD39" s="179">
        <v>0</v>
      </c>
      <c r="AE39" s="110">
        <f t="shared" ref="AE39" si="64">S39+V39+Y39+AB39</f>
        <v>292955.7</v>
      </c>
      <c r="AF39" s="111">
        <v>0</v>
      </c>
      <c r="AG39" s="99">
        <f t="shared" si="48"/>
        <v>292955.7</v>
      </c>
      <c r="AH39" s="107" t="s">
        <v>648</v>
      </c>
      <c r="AI39" s="111"/>
      <c r="AJ39" s="112">
        <v>0</v>
      </c>
      <c r="AK39" s="112">
        <v>0</v>
      </c>
      <c r="AL39" s="10"/>
    </row>
    <row r="40" spans="1:38" s="30" customFormat="1" ht="189" x14ac:dyDescent="0.25">
      <c r="A40" s="11">
        <v>32</v>
      </c>
      <c r="B40" s="144">
        <v>120631</v>
      </c>
      <c r="C40" s="174">
        <v>81</v>
      </c>
      <c r="D40" s="84" t="s">
        <v>177</v>
      </c>
      <c r="E40" s="27" t="s">
        <v>241</v>
      </c>
      <c r="F40" s="89" t="s">
        <v>380</v>
      </c>
      <c r="G40" s="28" t="s">
        <v>273</v>
      </c>
      <c r="H40" s="28" t="s">
        <v>274</v>
      </c>
      <c r="I40" s="85" t="s">
        <v>187</v>
      </c>
      <c r="J40" s="25" t="s">
        <v>275</v>
      </c>
      <c r="K40" s="6">
        <v>43129</v>
      </c>
      <c r="L40" s="26">
        <v>43614</v>
      </c>
      <c r="M40" s="7">
        <f t="shared" ref="M40" si="65">S40/AE40*100</f>
        <v>84.999999195969949</v>
      </c>
      <c r="N40" s="12">
        <v>3</v>
      </c>
      <c r="O40" s="12" t="s">
        <v>276</v>
      </c>
      <c r="P40" s="12" t="s">
        <v>288</v>
      </c>
      <c r="Q40" s="15" t="s">
        <v>223</v>
      </c>
      <c r="R40" s="12" t="s">
        <v>36</v>
      </c>
      <c r="S40" s="99">
        <f t="shared" ref="S40:S41" si="66">T40+U40</f>
        <v>528587.19999999995</v>
      </c>
      <c r="T40" s="124">
        <v>528587.19999999995</v>
      </c>
      <c r="U40" s="105">
        <v>0</v>
      </c>
      <c r="V40" s="102">
        <f t="shared" si="46"/>
        <v>80842.75</v>
      </c>
      <c r="W40" s="124">
        <v>80842.75</v>
      </c>
      <c r="X40" s="105">
        <v>0</v>
      </c>
      <c r="Y40" s="99">
        <f t="shared" ref="Y40:Y41" si="67">Z40+AA40</f>
        <v>12437.35</v>
      </c>
      <c r="Z40" s="124">
        <v>12437.35</v>
      </c>
      <c r="AA40" s="105">
        <v>0</v>
      </c>
      <c r="AB40" s="99">
        <f t="shared" si="47"/>
        <v>0</v>
      </c>
      <c r="AC40" s="105"/>
      <c r="AD40" s="105"/>
      <c r="AE40" s="110">
        <f>S40+V40+Y40+AB40</f>
        <v>621867.29999999993</v>
      </c>
      <c r="AF40" s="104">
        <v>0</v>
      </c>
      <c r="AG40" s="99">
        <f t="shared" si="48"/>
        <v>621867.29999999993</v>
      </c>
      <c r="AH40" s="107" t="s">
        <v>648</v>
      </c>
      <c r="AI40" s="122" t="s">
        <v>187</v>
      </c>
      <c r="AJ40" s="125">
        <v>26400.15</v>
      </c>
      <c r="AK40" s="117">
        <v>4037.67</v>
      </c>
      <c r="AL40" s="29"/>
    </row>
    <row r="41" spans="1:38" ht="204.75" x14ac:dyDescent="0.25">
      <c r="A41" s="11">
        <v>33</v>
      </c>
      <c r="B41" s="144">
        <v>118772</v>
      </c>
      <c r="C41" s="144">
        <v>441</v>
      </c>
      <c r="D41" s="144" t="s">
        <v>767</v>
      </c>
      <c r="E41" s="27" t="s">
        <v>167</v>
      </c>
      <c r="F41" s="84" t="s">
        <v>675</v>
      </c>
      <c r="G41" s="28" t="s">
        <v>955</v>
      </c>
      <c r="H41" s="28" t="s">
        <v>954</v>
      </c>
      <c r="I41" s="85" t="s">
        <v>187</v>
      </c>
      <c r="J41" s="25" t="s">
        <v>956</v>
      </c>
      <c r="K41" s="6">
        <v>43313</v>
      </c>
      <c r="L41" s="189">
        <v>43677</v>
      </c>
      <c r="M41" s="76">
        <v>85</v>
      </c>
      <c r="N41" s="76">
        <v>3</v>
      </c>
      <c r="O41" s="12" t="s">
        <v>276</v>
      </c>
      <c r="P41" s="76" t="s">
        <v>957</v>
      </c>
      <c r="Q41" s="15" t="s">
        <v>223</v>
      </c>
      <c r="R41" s="12" t="s">
        <v>36</v>
      </c>
      <c r="S41" s="99">
        <f t="shared" si="66"/>
        <v>232055.1</v>
      </c>
      <c r="T41" s="113">
        <v>232055.1</v>
      </c>
      <c r="U41" s="113"/>
      <c r="V41" s="102">
        <f t="shared" si="46"/>
        <v>35490.78</v>
      </c>
      <c r="W41" s="113">
        <v>35490.78</v>
      </c>
      <c r="X41" s="113">
        <v>0</v>
      </c>
      <c r="Y41" s="99">
        <f t="shared" si="67"/>
        <v>5460.12</v>
      </c>
      <c r="Z41" s="114">
        <v>5460.12</v>
      </c>
      <c r="AA41" s="114">
        <v>0</v>
      </c>
      <c r="AB41" s="99">
        <f t="shared" si="47"/>
        <v>0</v>
      </c>
      <c r="AC41" s="113"/>
      <c r="AD41" s="113"/>
      <c r="AE41" s="110">
        <f t="shared" ref="AE41" si="68">S41+V41+Y41+AB41</f>
        <v>273006</v>
      </c>
      <c r="AF41" s="115">
        <v>0</v>
      </c>
      <c r="AG41" s="99">
        <f t="shared" si="48"/>
        <v>273006</v>
      </c>
      <c r="AH41" s="107" t="s">
        <v>648</v>
      </c>
      <c r="AI41" s="122" t="s">
        <v>187</v>
      </c>
      <c r="AJ41" s="116">
        <v>0</v>
      </c>
      <c r="AK41" s="115">
        <v>0</v>
      </c>
      <c r="AL41" s="10"/>
    </row>
    <row r="42" spans="1:38" s="51" customFormat="1" ht="173.25" x14ac:dyDescent="0.25">
      <c r="A42" s="11">
        <v>34</v>
      </c>
      <c r="B42" s="144">
        <v>120693</v>
      </c>
      <c r="C42" s="174">
        <v>114</v>
      </c>
      <c r="D42" s="85" t="s">
        <v>178</v>
      </c>
      <c r="E42" s="27" t="s">
        <v>241</v>
      </c>
      <c r="F42" s="89" t="s">
        <v>380</v>
      </c>
      <c r="G42" s="52" t="s">
        <v>295</v>
      </c>
      <c r="H42" s="25" t="s">
        <v>296</v>
      </c>
      <c r="I42" s="85" t="s">
        <v>187</v>
      </c>
      <c r="J42" s="48" t="s">
        <v>297</v>
      </c>
      <c r="K42" s="6">
        <v>43145</v>
      </c>
      <c r="L42" s="26">
        <v>43630</v>
      </c>
      <c r="M42" s="49">
        <f t="shared" ref="M42" si="69">S42/AE42*100</f>
        <v>85.000000594539443</v>
      </c>
      <c r="N42" s="12">
        <v>4</v>
      </c>
      <c r="O42" s="12" t="s">
        <v>309</v>
      </c>
      <c r="P42" s="12" t="s">
        <v>298</v>
      </c>
      <c r="Q42" s="15" t="s">
        <v>223</v>
      </c>
      <c r="R42" s="12" t="s">
        <v>36</v>
      </c>
      <c r="S42" s="104">
        <f t="shared" ref="S42:S44" si="70">T42+U42</f>
        <v>357419.52000000002</v>
      </c>
      <c r="T42" s="101">
        <v>357419.52000000002</v>
      </c>
      <c r="U42" s="105">
        <v>0</v>
      </c>
      <c r="V42" s="102">
        <f t="shared" si="46"/>
        <v>54664.160000000003</v>
      </c>
      <c r="W42" s="124">
        <v>54664.160000000003</v>
      </c>
      <c r="X42" s="105">
        <v>0</v>
      </c>
      <c r="Y42" s="102">
        <f t="shared" ref="Y42:Y44" si="71">Z42+AA42</f>
        <v>8409.8700000000008</v>
      </c>
      <c r="Z42" s="124">
        <v>8409.8700000000008</v>
      </c>
      <c r="AA42" s="126">
        <v>0</v>
      </c>
      <c r="AB42" s="99">
        <f t="shared" si="47"/>
        <v>0</v>
      </c>
      <c r="AC42" s="105"/>
      <c r="AD42" s="105"/>
      <c r="AE42" s="106">
        <f>S42+V42+Y42+AB42</f>
        <v>420493.55000000005</v>
      </c>
      <c r="AF42" s="104">
        <v>0</v>
      </c>
      <c r="AG42" s="99">
        <f t="shared" si="48"/>
        <v>420493.55000000005</v>
      </c>
      <c r="AH42" s="107" t="s">
        <v>648</v>
      </c>
      <c r="AI42" s="122" t="s">
        <v>187</v>
      </c>
      <c r="AJ42" s="125">
        <v>0</v>
      </c>
      <c r="AK42" s="109">
        <v>0</v>
      </c>
      <c r="AL42" s="50"/>
    </row>
    <row r="43" spans="1:38" ht="299.25" x14ac:dyDescent="0.25">
      <c r="A43" s="74">
        <v>35</v>
      </c>
      <c r="B43" s="143">
        <v>119288</v>
      </c>
      <c r="C43" s="174">
        <v>487</v>
      </c>
      <c r="D43" s="173" t="s">
        <v>178</v>
      </c>
      <c r="E43" s="27" t="s">
        <v>241</v>
      </c>
      <c r="F43" s="85" t="s">
        <v>600</v>
      </c>
      <c r="G43" s="224" t="s">
        <v>710</v>
      </c>
      <c r="H43" s="25" t="s">
        <v>709</v>
      </c>
      <c r="I43" s="225" t="s">
        <v>187</v>
      </c>
      <c r="J43" s="223" t="s">
        <v>711</v>
      </c>
      <c r="K43" s="6">
        <v>43272</v>
      </c>
      <c r="L43" s="189">
        <v>43667</v>
      </c>
      <c r="M43" s="49">
        <f t="shared" ref="M43" si="72">S43/AE43*100</f>
        <v>85</v>
      </c>
      <c r="N43" s="12">
        <v>4</v>
      </c>
      <c r="O43" s="12" t="s">
        <v>309</v>
      </c>
      <c r="P43" s="12" t="s">
        <v>474</v>
      </c>
      <c r="Q43" s="15" t="s">
        <v>223</v>
      </c>
      <c r="R43" s="12" t="s">
        <v>36</v>
      </c>
      <c r="S43" s="104">
        <f t="shared" si="70"/>
        <v>360400</v>
      </c>
      <c r="T43" s="113">
        <v>360400</v>
      </c>
      <c r="U43" s="113"/>
      <c r="V43" s="102">
        <f t="shared" si="46"/>
        <v>55120</v>
      </c>
      <c r="W43" s="113">
        <v>55120</v>
      </c>
      <c r="X43" s="113"/>
      <c r="Y43" s="102">
        <f t="shared" si="71"/>
        <v>8480</v>
      </c>
      <c r="Z43" s="114">
        <v>8480</v>
      </c>
      <c r="AA43" s="114"/>
      <c r="AB43" s="99">
        <f t="shared" si="47"/>
        <v>0</v>
      </c>
      <c r="AC43" s="113"/>
      <c r="AD43" s="113"/>
      <c r="AE43" s="106">
        <f t="shared" ref="AE43:AE44" si="73">S43+V43+Y43+AB43</f>
        <v>424000</v>
      </c>
      <c r="AF43" s="115"/>
      <c r="AG43" s="99">
        <f t="shared" si="48"/>
        <v>424000</v>
      </c>
      <c r="AH43" s="107" t="s">
        <v>648</v>
      </c>
      <c r="AI43" s="122" t="s">
        <v>187</v>
      </c>
      <c r="AJ43" s="125">
        <v>0</v>
      </c>
      <c r="AK43" s="109">
        <v>0</v>
      </c>
      <c r="AL43" s="10"/>
    </row>
    <row r="44" spans="1:38" s="289" customFormat="1" ht="299.25" x14ac:dyDescent="0.25">
      <c r="A44" s="192">
        <v>36</v>
      </c>
      <c r="B44" s="193">
        <v>118780</v>
      </c>
      <c r="C44" s="85">
        <v>443</v>
      </c>
      <c r="D44" s="85" t="s">
        <v>921</v>
      </c>
      <c r="E44" s="27" t="s">
        <v>241</v>
      </c>
      <c r="F44" s="84" t="s">
        <v>675</v>
      </c>
      <c r="G44" s="288" t="s">
        <v>934</v>
      </c>
      <c r="H44" s="25" t="s">
        <v>296</v>
      </c>
      <c r="I44" s="85" t="s">
        <v>935</v>
      </c>
      <c r="J44" s="25" t="s">
        <v>936</v>
      </c>
      <c r="K44" s="26">
        <v>43312</v>
      </c>
      <c r="L44" s="26">
        <v>43677</v>
      </c>
      <c r="M44" s="49">
        <v>85</v>
      </c>
      <c r="N44" s="12">
        <v>4</v>
      </c>
      <c r="O44" s="12" t="s">
        <v>662</v>
      </c>
      <c r="P44" s="12" t="s">
        <v>937</v>
      </c>
      <c r="Q44" s="15" t="s">
        <v>223</v>
      </c>
      <c r="R44" s="12" t="s">
        <v>36</v>
      </c>
      <c r="S44" s="104">
        <f t="shared" si="70"/>
        <v>230233.66</v>
      </c>
      <c r="T44" s="195">
        <v>230233.66</v>
      </c>
      <c r="U44" s="194">
        <v>0</v>
      </c>
      <c r="V44" s="102">
        <f t="shared" si="46"/>
        <v>37892.730000000003</v>
      </c>
      <c r="W44" s="195">
        <v>37892.730000000003</v>
      </c>
      <c r="X44" s="194">
        <v>0</v>
      </c>
      <c r="Y44" s="102">
        <f t="shared" si="71"/>
        <v>2736.73</v>
      </c>
      <c r="Z44" s="195">
        <v>2736.73</v>
      </c>
      <c r="AA44" s="195">
        <v>0</v>
      </c>
      <c r="AB44" s="99">
        <f t="shared" si="47"/>
        <v>2735.24</v>
      </c>
      <c r="AC44" s="195">
        <v>2735.24</v>
      </c>
      <c r="AD44" s="194">
        <v>0</v>
      </c>
      <c r="AE44" s="106">
        <f t="shared" si="73"/>
        <v>273598.36</v>
      </c>
      <c r="AF44" s="107">
        <v>0</v>
      </c>
      <c r="AG44" s="99">
        <f t="shared" si="48"/>
        <v>273598.36</v>
      </c>
      <c r="AH44" s="107" t="s">
        <v>648</v>
      </c>
      <c r="AI44" s="122" t="s">
        <v>187</v>
      </c>
      <c r="AJ44" s="285">
        <v>0</v>
      </c>
      <c r="AK44" s="125">
        <v>0</v>
      </c>
      <c r="AL44" s="50"/>
    </row>
    <row r="45" spans="1:38" ht="252" x14ac:dyDescent="0.25">
      <c r="A45" s="11">
        <v>37</v>
      </c>
      <c r="B45" s="144">
        <v>120590</v>
      </c>
      <c r="C45" s="174">
        <v>69</v>
      </c>
      <c r="D45" s="65" t="s">
        <v>175</v>
      </c>
      <c r="E45" s="12" t="s">
        <v>241</v>
      </c>
      <c r="F45" s="89" t="s">
        <v>380</v>
      </c>
      <c r="G45" s="18" t="s">
        <v>224</v>
      </c>
      <c r="H45" s="18" t="s">
        <v>227</v>
      </c>
      <c r="I45" s="65" t="s">
        <v>187</v>
      </c>
      <c r="J45" s="5" t="s">
        <v>230</v>
      </c>
      <c r="K45" s="6">
        <v>43129</v>
      </c>
      <c r="L45" s="6" t="s">
        <v>238</v>
      </c>
      <c r="M45" s="7">
        <f t="shared" ref="M45" si="74">S45/AE45*100</f>
        <v>85</v>
      </c>
      <c r="N45" s="8">
        <v>2</v>
      </c>
      <c r="O45" s="8" t="s">
        <v>237</v>
      </c>
      <c r="P45" s="8" t="s">
        <v>235</v>
      </c>
      <c r="Q45" s="14" t="s">
        <v>223</v>
      </c>
      <c r="R45" s="8" t="s">
        <v>36</v>
      </c>
      <c r="S45" s="99">
        <f t="shared" ref="S45" si="75">T45+U45</f>
        <v>312939.57</v>
      </c>
      <c r="T45" s="101">
        <v>312939.57</v>
      </c>
      <c r="U45" s="101">
        <v>0</v>
      </c>
      <c r="V45" s="102">
        <f t="shared" si="46"/>
        <v>47861.35</v>
      </c>
      <c r="W45" s="101">
        <v>47861.35</v>
      </c>
      <c r="X45" s="101">
        <v>0</v>
      </c>
      <c r="Y45" s="99">
        <f t="shared" ref="Y45" si="76">Z45+AA45</f>
        <v>7363.28</v>
      </c>
      <c r="Z45" s="101">
        <v>7363.28</v>
      </c>
      <c r="AA45" s="101">
        <v>0</v>
      </c>
      <c r="AB45" s="99">
        <f t="shared" si="47"/>
        <v>0</v>
      </c>
      <c r="AC45" s="101"/>
      <c r="AD45" s="101"/>
      <c r="AE45" s="110">
        <f>S45+V45+Y45+AB45</f>
        <v>368164.2</v>
      </c>
      <c r="AF45" s="99">
        <v>0</v>
      </c>
      <c r="AG45" s="99">
        <f t="shared" si="48"/>
        <v>368164.2</v>
      </c>
      <c r="AH45" s="107" t="s">
        <v>648</v>
      </c>
      <c r="AI45" s="108" t="s">
        <v>187</v>
      </c>
      <c r="AJ45" s="125">
        <f>9308-1234.73</f>
        <v>8073.27</v>
      </c>
      <c r="AK45" s="117">
        <v>1234.73</v>
      </c>
      <c r="AL45" s="10"/>
    </row>
    <row r="46" spans="1:38" ht="141.75" x14ac:dyDescent="0.25">
      <c r="A46" s="4">
        <v>38</v>
      </c>
      <c r="B46" s="65">
        <v>111029</v>
      </c>
      <c r="C46" s="174">
        <v>126</v>
      </c>
      <c r="D46" s="65" t="s">
        <v>178</v>
      </c>
      <c r="E46" s="42" t="s">
        <v>241</v>
      </c>
      <c r="F46" s="89" t="s">
        <v>380</v>
      </c>
      <c r="G46" s="63" t="s">
        <v>442</v>
      </c>
      <c r="H46" s="62" t="s">
        <v>443</v>
      </c>
      <c r="I46" s="85" t="s">
        <v>187</v>
      </c>
      <c r="J46" s="39" t="s">
        <v>444</v>
      </c>
      <c r="K46" s="6">
        <v>43208</v>
      </c>
      <c r="L46" s="6">
        <v>43695</v>
      </c>
      <c r="M46" s="66">
        <f t="shared" ref="M46" si="77">S46/AE46*100</f>
        <v>85.000001177275294</v>
      </c>
      <c r="N46" s="8">
        <v>3</v>
      </c>
      <c r="O46" s="8" t="s">
        <v>441</v>
      </c>
      <c r="P46" s="8" t="s">
        <v>441</v>
      </c>
      <c r="Q46" s="15" t="s">
        <v>223</v>
      </c>
      <c r="R46" s="8" t="s">
        <v>36</v>
      </c>
      <c r="S46" s="102">
        <f t="shared" ref="S46" si="78">T46+U46</f>
        <v>361003.08</v>
      </c>
      <c r="T46" s="101">
        <v>361003.08</v>
      </c>
      <c r="U46" s="101">
        <v>0</v>
      </c>
      <c r="V46" s="102">
        <f t="shared" si="46"/>
        <v>55212.23</v>
      </c>
      <c r="W46" s="101">
        <v>55212.23</v>
      </c>
      <c r="X46" s="101"/>
      <c r="Y46" s="102">
        <f>Z46+AA46</f>
        <v>8494.19</v>
      </c>
      <c r="Z46" s="101">
        <v>8494.19</v>
      </c>
      <c r="AA46" s="101">
        <v>0</v>
      </c>
      <c r="AB46" s="99">
        <f t="shared" si="47"/>
        <v>0</v>
      </c>
      <c r="AC46" s="101"/>
      <c r="AD46" s="101"/>
      <c r="AE46" s="110">
        <f t="shared" ref="AE46:AE68" si="79">S46+V46+Y46+AB46</f>
        <v>424709.5</v>
      </c>
      <c r="AF46" s="99"/>
      <c r="AG46" s="99">
        <f t="shared" si="48"/>
        <v>424709.5</v>
      </c>
      <c r="AH46" s="107" t="s">
        <v>648</v>
      </c>
      <c r="AI46" s="108" t="s">
        <v>187</v>
      </c>
      <c r="AJ46" s="125">
        <v>42470.95</v>
      </c>
      <c r="AK46" s="109">
        <v>0</v>
      </c>
      <c r="AL46" s="10"/>
    </row>
    <row r="47" spans="1:38" ht="141.75" x14ac:dyDescent="0.25">
      <c r="A47" s="74">
        <v>39</v>
      </c>
      <c r="B47" s="193">
        <v>116685</v>
      </c>
      <c r="C47" s="85">
        <v>407</v>
      </c>
      <c r="D47" s="85" t="s">
        <v>664</v>
      </c>
      <c r="E47" s="42" t="s">
        <v>167</v>
      </c>
      <c r="F47" s="89" t="s">
        <v>675</v>
      </c>
      <c r="G47" s="25" t="s">
        <v>873</v>
      </c>
      <c r="H47" s="25" t="s">
        <v>876</v>
      </c>
      <c r="I47" s="85" t="s">
        <v>874</v>
      </c>
      <c r="J47" s="25" t="s">
        <v>875</v>
      </c>
      <c r="K47" s="6">
        <v>43298</v>
      </c>
      <c r="L47" s="26">
        <v>43755</v>
      </c>
      <c r="M47" s="49">
        <v>85</v>
      </c>
      <c r="N47" s="4">
        <v>3</v>
      </c>
      <c r="O47" s="8" t="s">
        <v>441</v>
      </c>
      <c r="P47" s="8" t="s">
        <v>441</v>
      </c>
      <c r="Q47" s="15" t="s">
        <v>223</v>
      </c>
      <c r="R47" s="8" t="s">
        <v>36</v>
      </c>
      <c r="S47" s="102">
        <v>335386.32</v>
      </c>
      <c r="T47" s="113">
        <v>335386.32</v>
      </c>
      <c r="U47" s="180">
        <v>0</v>
      </c>
      <c r="V47" s="102">
        <v>53492.24</v>
      </c>
      <c r="W47" s="113">
        <v>53492.24</v>
      </c>
      <c r="X47" s="113"/>
      <c r="Y47" s="102">
        <v>5693.57</v>
      </c>
      <c r="Z47" s="114">
        <v>5693.57</v>
      </c>
      <c r="AA47" s="188">
        <v>0</v>
      </c>
      <c r="AB47" s="99">
        <v>2242.73</v>
      </c>
      <c r="AC47" s="113"/>
      <c r="AD47" s="113"/>
      <c r="AE47" s="110">
        <f t="shared" si="79"/>
        <v>396814.86</v>
      </c>
      <c r="AF47" s="115"/>
      <c r="AG47" s="99">
        <f t="shared" si="48"/>
        <v>396814.86</v>
      </c>
      <c r="AH47" s="107" t="s">
        <v>648</v>
      </c>
      <c r="AI47" s="272" t="s">
        <v>187</v>
      </c>
      <c r="AJ47" s="112">
        <v>0</v>
      </c>
      <c r="AK47" s="112">
        <v>0</v>
      </c>
      <c r="AL47" s="10"/>
    </row>
    <row r="48" spans="1:38" ht="141.75" x14ac:dyDescent="0.25">
      <c r="A48" s="4">
        <v>40</v>
      </c>
      <c r="B48" s="65">
        <v>120638</v>
      </c>
      <c r="C48" s="174">
        <v>97</v>
      </c>
      <c r="D48" s="65" t="s">
        <v>177</v>
      </c>
      <c r="E48" s="12" t="s">
        <v>241</v>
      </c>
      <c r="F48" s="89" t="s">
        <v>380</v>
      </c>
      <c r="G48" s="18" t="s">
        <v>325</v>
      </c>
      <c r="H48" s="18" t="s">
        <v>324</v>
      </c>
      <c r="I48" s="65" t="s">
        <v>187</v>
      </c>
      <c r="J48" s="5" t="s">
        <v>326</v>
      </c>
      <c r="K48" s="6">
        <v>43145</v>
      </c>
      <c r="L48" s="276">
        <v>43630</v>
      </c>
      <c r="M48" s="7">
        <f t="shared" ref="M48:M50" si="80">S48/AE48*100</f>
        <v>84.999998641808133</v>
      </c>
      <c r="N48" s="8">
        <v>4</v>
      </c>
      <c r="O48" s="8" t="s">
        <v>322</v>
      </c>
      <c r="P48" s="8" t="s">
        <v>323</v>
      </c>
      <c r="Q48" s="14" t="s">
        <v>223</v>
      </c>
      <c r="R48" s="8" t="s">
        <v>36</v>
      </c>
      <c r="S48" s="99">
        <f t="shared" ref="S48:S50" si="81">T48+U48</f>
        <v>312916.02</v>
      </c>
      <c r="T48" s="100">
        <v>312916.02</v>
      </c>
      <c r="U48" s="127">
        <v>0</v>
      </c>
      <c r="V48" s="102">
        <f t="shared" si="46"/>
        <v>47857.75</v>
      </c>
      <c r="W48" s="101">
        <v>47857.75</v>
      </c>
      <c r="X48" s="101">
        <v>0</v>
      </c>
      <c r="Y48" s="99">
        <f t="shared" ref="Y48:Y50" si="82">Z48+AA48</f>
        <v>7362.73</v>
      </c>
      <c r="Z48" s="101">
        <v>7362.73</v>
      </c>
      <c r="AA48" s="101">
        <v>0</v>
      </c>
      <c r="AB48" s="99">
        <f t="shared" si="47"/>
        <v>0</v>
      </c>
      <c r="AC48" s="101"/>
      <c r="AD48" s="101"/>
      <c r="AE48" s="110">
        <f t="shared" si="79"/>
        <v>368136.5</v>
      </c>
      <c r="AF48" s="99">
        <v>0</v>
      </c>
      <c r="AG48" s="99">
        <f t="shared" si="48"/>
        <v>368136.5</v>
      </c>
      <c r="AH48" s="107" t="s">
        <v>648</v>
      </c>
      <c r="AI48" s="108"/>
      <c r="AJ48" s="125">
        <v>0</v>
      </c>
      <c r="AK48" s="109">
        <v>0</v>
      </c>
      <c r="AL48" s="10"/>
    </row>
    <row r="49" spans="1:40" s="3" customFormat="1" ht="141.75" x14ac:dyDescent="0.25">
      <c r="A49" s="79">
        <v>41</v>
      </c>
      <c r="B49" s="143">
        <v>120714</v>
      </c>
      <c r="C49" s="174">
        <v>111</v>
      </c>
      <c r="D49" s="174" t="s">
        <v>177</v>
      </c>
      <c r="E49" s="42" t="s">
        <v>241</v>
      </c>
      <c r="F49" s="89" t="s">
        <v>380</v>
      </c>
      <c r="G49" s="18" t="s">
        <v>345</v>
      </c>
      <c r="H49" s="18" t="s">
        <v>343</v>
      </c>
      <c r="I49" s="65" t="s">
        <v>344</v>
      </c>
      <c r="J49" s="39" t="s">
        <v>572</v>
      </c>
      <c r="K49" s="6">
        <v>43166</v>
      </c>
      <c r="L49" s="276">
        <v>43653</v>
      </c>
      <c r="M49" s="7">
        <f t="shared" si="80"/>
        <v>85</v>
      </c>
      <c r="N49" s="4">
        <v>4</v>
      </c>
      <c r="O49" s="8" t="s">
        <v>322</v>
      </c>
      <c r="P49" s="8" t="s">
        <v>323</v>
      </c>
      <c r="Q49" s="54" t="s">
        <v>223</v>
      </c>
      <c r="R49" s="8" t="s">
        <v>36</v>
      </c>
      <c r="S49" s="99">
        <f t="shared" si="81"/>
        <v>355906.39</v>
      </c>
      <c r="T49" s="124">
        <v>355906.39</v>
      </c>
      <c r="U49" s="124">
        <v>0</v>
      </c>
      <c r="V49" s="102">
        <f t="shared" si="46"/>
        <v>54432.74</v>
      </c>
      <c r="W49" s="101">
        <v>54432.74</v>
      </c>
      <c r="X49" s="101">
        <v>0</v>
      </c>
      <c r="Y49" s="99">
        <f t="shared" si="82"/>
        <v>8374.27</v>
      </c>
      <c r="Z49" s="101">
        <v>8374.27</v>
      </c>
      <c r="AA49" s="101">
        <v>0</v>
      </c>
      <c r="AB49" s="99">
        <f t="shared" si="47"/>
        <v>0</v>
      </c>
      <c r="AC49" s="101"/>
      <c r="AD49" s="101"/>
      <c r="AE49" s="110">
        <f t="shared" si="79"/>
        <v>418713.4</v>
      </c>
      <c r="AF49" s="99">
        <v>0</v>
      </c>
      <c r="AG49" s="99">
        <f t="shared" si="48"/>
        <v>418713.4</v>
      </c>
      <c r="AH49" s="107" t="s">
        <v>648</v>
      </c>
      <c r="AI49" s="108" t="s">
        <v>187</v>
      </c>
      <c r="AJ49" s="125">
        <v>3489.68</v>
      </c>
      <c r="AK49" s="109">
        <v>533.71</v>
      </c>
      <c r="AL49" s="55"/>
    </row>
    <row r="50" spans="1:40" s="3" customFormat="1" ht="141.75" x14ac:dyDescent="0.25">
      <c r="A50" s="4">
        <v>42</v>
      </c>
      <c r="B50" s="143">
        <v>119758</v>
      </c>
      <c r="C50" s="174">
        <v>460</v>
      </c>
      <c r="D50" s="174" t="s">
        <v>178</v>
      </c>
      <c r="E50" s="42" t="s">
        <v>241</v>
      </c>
      <c r="F50" s="89" t="s">
        <v>600</v>
      </c>
      <c r="G50" s="186" t="s">
        <v>636</v>
      </c>
      <c r="H50" s="18" t="s">
        <v>637</v>
      </c>
      <c r="I50" s="65" t="s">
        <v>187</v>
      </c>
      <c r="J50" s="39" t="s">
        <v>638</v>
      </c>
      <c r="K50" s="6">
        <v>43264</v>
      </c>
      <c r="L50" s="276">
        <v>43751</v>
      </c>
      <c r="M50" s="7">
        <f t="shared" si="80"/>
        <v>85</v>
      </c>
      <c r="N50" s="4">
        <v>4</v>
      </c>
      <c r="O50" s="8" t="s">
        <v>322</v>
      </c>
      <c r="P50" s="8" t="s">
        <v>639</v>
      </c>
      <c r="Q50" s="54" t="s">
        <v>223</v>
      </c>
      <c r="R50" s="8" t="s">
        <v>449</v>
      </c>
      <c r="S50" s="99">
        <f t="shared" si="81"/>
        <v>356536.75</v>
      </c>
      <c r="T50" s="124">
        <v>356536.75</v>
      </c>
      <c r="U50" s="124">
        <v>0</v>
      </c>
      <c r="V50" s="102">
        <f t="shared" si="46"/>
        <v>54529.15</v>
      </c>
      <c r="W50" s="101">
        <v>54529.15</v>
      </c>
      <c r="X50" s="101"/>
      <c r="Y50" s="99">
        <f t="shared" si="82"/>
        <v>8389.1</v>
      </c>
      <c r="Z50" s="101">
        <v>8389.1</v>
      </c>
      <c r="AA50" s="101">
        <v>0</v>
      </c>
      <c r="AB50" s="99">
        <f t="shared" ref="AB50:AB51" si="83">AC50+AD50</f>
        <v>0</v>
      </c>
      <c r="AC50" s="101"/>
      <c r="AD50" s="101"/>
      <c r="AE50" s="110">
        <f t="shared" si="79"/>
        <v>419455</v>
      </c>
      <c r="AF50" s="99"/>
      <c r="AG50" s="99">
        <f t="shared" si="48"/>
        <v>419455</v>
      </c>
      <c r="AH50" s="107" t="s">
        <v>648</v>
      </c>
      <c r="AI50" s="108"/>
      <c r="AJ50" s="285">
        <v>41000</v>
      </c>
      <c r="AK50" s="109">
        <v>0</v>
      </c>
      <c r="AL50" s="55"/>
    </row>
    <row r="51" spans="1:40" ht="141.75" x14ac:dyDescent="0.25">
      <c r="A51" s="172">
        <v>43</v>
      </c>
      <c r="B51" s="143">
        <v>116766</v>
      </c>
      <c r="C51" s="174">
        <v>409</v>
      </c>
      <c r="D51" s="173" t="s">
        <v>664</v>
      </c>
      <c r="E51" s="42" t="s">
        <v>167</v>
      </c>
      <c r="F51" s="85" t="s">
        <v>675</v>
      </c>
      <c r="G51" s="25" t="s">
        <v>722</v>
      </c>
      <c r="H51" s="25" t="s">
        <v>344</v>
      </c>
      <c r="I51" s="225" t="s">
        <v>187</v>
      </c>
      <c r="J51" s="25" t="s">
        <v>723</v>
      </c>
      <c r="K51" s="6">
        <v>43278</v>
      </c>
      <c r="L51" s="292" t="s">
        <v>724</v>
      </c>
      <c r="M51" s="7">
        <v>85</v>
      </c>
      <c r="N51" s="4">
        <v>4</v>
      </c>
      <c r="O51" s="8" t="s">
        <v>322</v>
      </c>
      <c r="P51" s="76" t="s">
        <v>725</v>
      </c>
      <c r="Q51" s="76" t="s">
        <v>223</v>
      </c>
      <c r="R51" s="8" t="s">
        <v>36</v>
      </c>
      <c r="S51" s="99">
        <v>308617.27</v>
      </c>
      <c r="T51" s="124">
        <v>308617.28000000003</v>
      </c>
      <c r="U51" s="124">
        <v>0</v>
      </c>
      <c r="V51" s="102">
        <v>47200.29</v>
      </c>
      <c r="W51" s="101">
        <v>47200.29</v>
      </c>
      <c r="X51" s="101">
        <v>0</v>
      </c>
      <c r="Y51" s="99">
        <v>7261.58</v>
      </c>
      <c r="Z51" s="101">
        <v>7261.58</v>
      </c>
      <c r="AA51" s="180">
        <v>0</v>
      </c>
      <c r="AB51" s="99">
        <f t="shared" si="83"/>
        <v>0</v>
      </c>
      <c r="AC51" s="180">
        <v>0</v>
      </c>
      <c r="AD51" s="180">
        <v>0</v>
      </c>
      <c r="AE51" s="110">
        <f t="shared" si="79"/>
        <v>363079.14</v>
      </c>
      <c r="AF51" s="115">
        <v>0</v>
      </c>
      <c r="AG51" s="99">
        <f t="shared" si="48"/>
        <v>363079.14</v>
      </c>
      <c r="AH51" s="107" t="s">
        <v>648</v>
      </c>
      <c r="AI51" s="295" t="s">
        <v>187</v>
      </c>
      <c r="AJ51" s="112">
        <v>0</v>
      </c>
      <c r="AK51" s="112">
        <v>0</v>
      </c>
      <c r="AL51" s="10"/>
    </row>
    <row r="52" spans="1:40" ht="141.75" x14ac:dyDescent="0.25">
      <c r="A52" s="11">
        <v>44</v>
      </c>
      <c r="B52" s="144">
        <v>111237</v>
      </c>
      <c r="C52" s="174">
        <v>124</v>
      </c>
      <c r="D52" s="65" t="s">
        <v>178</v>
      </c>
      <c r="E52" s="27" t="s">
        <v>241</v>
      </c>
      <c r="F52" s="89" t="s">
        <v>380</v>
      </c>
      <c r="G52" s="18" t="s">
        <v>573</v>
      </c>
      <c r="H52" s="18" t="s">
        <v>307</v>
      </c>
      <c r="I52" s="85" t="s">
        <v>187</v>
      </c>
      <c r="J52" s="39" t="s">
        <v>574</v>
      </c>
      <c r="K52" s="6">
        <v>43145</v>
      </c>
      <c r="L52" s="6">
        <v>43510</v>
      </c>
      <c r="M52" s="7">
        <f t="shared" ref="M52" si="84">S52/AE52*100</f>
        <v>85.000000000000014</v>
      </c>
      <c r="N52" s="8">
        <v>7</v>
      </c>
      <c r="O52" s="43" t="s">
        <v>312</v>
      </c>
      <c r="P52" s="8" t="s">
        <v>306</v>
      </c>
      <c r="Q52" s="15" t="s">
        <v>223</v>
      </c>
      <c r="R52" s="12" t="s">
        <v>36</v>
      </c>
      <c r="S52" s="128">
        <f t="shared" ref="S52:S53" si="85">T52+U52</f>
        <v>306686.8</v>
      </c>
      <c r="T52" s="124">
        <v>306686.8</v>
      </c>
      <c r="U52" s="129">
        <v>0</v>
      </c>
      <c r="V52" s="102">
        <f t="shared" ref="V52:V69" si="86">W52+X52</f>
        <v>46905.04</v>
      </c>
      <c r="W52" s="101">
        <v>46905.04</v>
      </c>
      <c r="X52" s="101">
        <v>0</v>
      </c>
      <c r="Y52" s="99">
        <f t="shared" ref="Y52:Y53" si="87">Z52+AA52</f>
        <v>7216.16</v>
      </c>
      <c r="Z52" s="101">
        <v>7216.16</v>
      </c>
      <c r="AA52" s="101">
        <v>0</v>
      </c>
      <c r="AB52" s="99">
        <f t="shared" ref="AB52:AB69" si="88">AC52+AD52</f>
        <v>0</v>
      </c>
      <c r="AC52" s="101"/>
      <c r="AD52" s="101"/>
      <c r="AE52" s="110">
        <f t="shared" si="79"/>
        <v>360807.99999999994</v>
      </c>
      <c r="AF52" s="99">
        <v>0</v>
      </c>
      <c r="AG52" s="99">
        <f t="shared" ref="AG52:AG69" si="89">AE52+AF52</f>
        <v>360807.99999999994</v>
      </c>
      <c r="AH52" s="107" t="s">
        <v>648</v>
      </c>
      <c r="AI52" s="108" t="s">
        <v>187</v>
      </c>
      <c r="AJ52" s="125">
        <v>0</v>
      </c>
      <c r="AK52" s="109">
        <v>0</v>
      </c>
      <c r="AL52" s="10"/>
    </row>
    <row r="53" spans="1:40" ht="204.75" x14ac:dyDescent="0.25">
      <c r="A53" s="74">
        <v>45</v>
      </c>
      <c r="B53" s="143">
        <v>122784</v>
      </c>
      <c r="C53" s="174">
        <v>94</v>
      </c>
      <c r="D53" s="173" t="s">
        <v>177</v>
      </c>
      <c r="E53" s="27" t="s">
        <v>241</v>
      </c>
      <c r="F53" s="89" t="s">
        <v>380</v>
      </c>
      <c r="G53" s="183" t="s">
        <v>633</v>
      </c>
      <c r="H53" s="75" t="s">
        <v>632</v>
      </c>
      <c r="I53" s="85" t="s">
        <v>187</v>
      </c>
      <c r="J53" s="39" t="s">
        <v>634</v>
      </c>
      <c r="K53" s="6">
        <v>43264</v>
      </c>
      <c r="L53" s="178">
        <v>43751</v>
      </c>
      <c r="M53" s="7">
        <f t="shared" ref="M53" si="90">S53/AE53*100</f>
        <v>85.000002941982572</v>
      </c>
      <c r="N53" s="8">
        <v>7</v>
      </c>
      <c r="O53" s="43" t="s">
        <v>312</v>
      </c>
      <c r="P53" s="8" t="s">
        <v>635</v>
      </c>
      <c r="Q53" s="15" t="s">
        <v>223</v>
      </c>
      <c r="R53" s="12" t="s">
        <v>36</v>
      </c>
      <c r="S53" s="99">
        <f t="shared" si="85"/>
        <v>361151.03</v>
      </c>
      <c r="T53" s="114">
        <v>361151.03</v>
      </c>
      <c r="U53" s="113">
        <v>0</v>
      </c>
      <c r="V53" s="102">
        <f t="shared" si="86"/>
        <v>55234.85</v>
      </c>
      <c r="W53" s="113">
        <v>55234.85</v>
      </c>
      <c r="X53" s="113">
        <v>0</v>
      </c>
      <c r="Y53" s="99">
        <f t="shared" si="87"/>
        <v>8497.67</v>
      </c>
      <c r="Z53" s="114">
        <v>8497.67</v>
      </c>
      <c r="AA53" s="114">
        <v>0</v>
      </c>
      <c r="AB53" s="99">
        <f t="shared" si="88"/>
        <v>0</v>
      </c>
      <c r="AC53" s="113"/>
      <c r="AD53" s="113"/>
      <c r="AE53" s="110">
        <f t="shared" si="79"/>
        <v>424883.55</v>
      </c>
      <c r="AF53" s="115">
        <v>0</v>
      </c>
      <c r="AG53" s="99">
        <f t="shared" si="89"/>
        <v>424883.55</v>
      </c>
      <c r="AH53" s="107" t="s">
        <v>648</v>
      </c>
      <c r="AI53" s="108" t="s">
        <v>187</v>
      </c>
      <c r="AJ53" s="285">
        <v>0</v>
      </c>
      <c r="AK53" s="123">
        <v>0</v>
      </c>
      <c r="AL53" s="10"/>
    </row>
    <row r="54" spans="1:40" ht="173.25" x14ac:dyDescent="0.25">
      <c r="A54" s="11">
        <v>46</v>
      </c>
      <c r="B54" s="144">
        <v>120617</v>
      </c>
      <c r="C54" s="174">
        <v>79</v>
      </c>
      <c r="D54" s="65" t="s">
        <v>178</v>
      </c>
      <c r="E54" s="27" t="s">
        <v>241</v>
      </c>
      <c r="F54" s="89" t="s">
        <v>380</v>
      </c>
      <c r="G54" s="300" t="s">
        <v>299</v>
      </c>
      <c r="H54" s="299" t="s">
        <v>300</v>
      </c>
      <c r="I54" s="85" t="s">
        <v>187</v>
      </c>
      <c r="J54" s="39" t="s">
        <v>303</v>
      </c>
      <c r="K54" s="6">
        <v>43145</v>
      </c>
      <c r="L54" s="6">
        <v>43630</v>
      </c>
      <c r="M54" s="7">
        <f t="shared" ref="M54" si="91">S54/AE54*100</f>
        <v>84.999999644441075</v>
      </c>
      <c r="N54" s="8">
        <v>5</v>
      </c>
      <c r="O54" s="8" t="s">
        <v>310</v>
      </c>
      <c r="P54" s="8" t="s">
        <v>304</v>
      </c>
      <c r="Q54" s="15" t="s">
        <v>223</v>
      </c>
      <c r="R54" s="12" t="s">
        <v>36</v>
      </c>
      <c r="S54" s="99">
        <f>T54+U54</f>
        <v>358590.34</v>
      </c>
      <c r="T54" s="124">
        <v>358590.34</v>
      </c>
      <c r="U54" s="101">
        <v>0</v>
      </c>
      <c r="V54" s="102">
        <f t="shared" si="86"/>
        <v>54843.23</v>
      </c>
      <c r="W54" s="124">
        <v>54843.23</v>
      </c>
      <c r="X54" s="103">
        <v>0</v>
      </c>
      <c r="Y54" s="102">
        <f t="shared" ref="Y54:Y56" si="92">Z54+AA54</f>
        <v>8437.42</v>
      </c>
      <c r="Z54" s="124">
        <v>8437.42</v>
      </c>
      <c r="AA54" s="103">
        <v>0</v>
      </c>
      <c r="AB54" s="99">
        <f t="shared" si="88"/>
        <v>0</v>
      </c>
      <c r="AC54" s="101"/>
      <c r="AD54" s="101"/>
      <c r="AE54" s="110">
        <f t="shared" si="79"/>
        <v>421870.99</v>
      </c>
      <c r="AF54" s="99">
        <v>0</v>
      </c>
      <c r="AG54" s="99">
        <f t="shared" si="89"/>
        <v>421870.99</v>
      </c>
      <c r="AH54" s="107" t="s">
        <v>648</v>
      </c>
      <c r="AI54" s="108" t="s">
        <v>187</v>
      </c>
      <c r="AJ54" s="125">
        <f>42187-3028.14+22827.56</f>
        <v>61986.42</v>
      </c>
      <c r="AK54" s="109">
        <v>3028.14</v>
      </c>
      <c r="AL54" s="10"/>
    </row>
    <row r="55" spans="1:40" ht="141.75" x14ac:dyDescent="0.25">
      <c r="A55" s="74">
        <v>47</v>
      </c>
      <c r="B55" s="143">
        <v>118193</v>
      </c>
      <c r="C55" s="174">
        <v>424</v>
      </c>
      <c r="D55" s="173" t="s">
        <v>752</v>
      </c>
      <c r="E55" s="42" t="s">
        <v>167</v>
      </c>
      <c r="F55" s="89" t="s">
        <v>675</v>
      </c>
      <c r="G55" s="300" t="s">
        <v>794</v>
      </c>
      <c r="H55" s="247" t="s">
        <v>795</v>
      </c>
      <c r="I55" s="85" t="s">
        <v>187</v>
      </c>
      <c r="J55" s="25" t="s">
        <v>870</v>
      </c>
      <c r="K55" s="6">
        <v>43285</v>
      </c>
      <c r="L55" s="26">
        <v>43773</v>
      </c>
      <c r="M55" s="76">
        <v>85</v>
      </c>
      <c r="N55" s="76">
        <v>5</v>
      </c>
      <c r="O55" s="42" t="s">
        <v>796</v>
      </c>
      <c r="P55" s="42" t="s">
        <v>797</v>
      </c>
      <c r="Q55" s="42" t="s">
        <v>223</v>
      </c>
      <c r="R55" s="8" t="s">
        <v>36</v>
      </c>
      <c r="S55" s="99">
        <v>239111.8</v>
      </c>
      <c r="T55" s="194">
        <v>239111.8</v>
      </c>
      <c r="U55" s="113">
        <v>0</v>
      </c>
      <c r="V55" s="102">
        <v>36570.04</v>
      </c>
      <c r="W55" s="194">
        <v>36570.04</v>
      </c>
      <c r="X55" s="113"/>
      <c r="Y55" s="102">
        <v>5626.16</v>
      </c>
      <c r="Z55" s="195">
        <v>5626.16</v>
      </c>
      <c r="AA55" s="114"/>
      <c r="AB55" s="99">
        <f t="shared" si="88"/>
        <v>0</v>
      </c>
      <c r="AC55" s="113"/>
      <c r="AD55" s="113"/>
      <c r="AE55" s="110">
        <f t="shared" si="79"/>
        <v>281307.99999999994</v>
      </c>
      <c r="AF55" s="115"/>
      <c r="AG55" s="99">
        <f t="shared" si="89"/>
        <v>281307.99999999994</v>
      </c>
      <c r="AH55" s="107" t="s">
        <v>648</v>
      </c>
      <c r="AI55" s="115"/>
      <c r="AJ55" s="112">
        <v>0</v>
      </c>
      <c r="AK55" s="112">
        <v>0</v>
      </c>
      <c r="AL55" s="10"/>
    </row>
    <row r="56" spans="1:40" s="297" customFormat="1" ht="204.75" x14ac:dyDescent="0.25">
      <c r="A56" s="298">
        <v>48</v>
      </c>
      <c r="B56" s="193">
        <v>117483</v>
      </c>
      <c r="C56" s="193">
        <v>412</v>
      </c>
      <c r="D56" s="193" t="s">
        <v>767</v>
      </c>
      <c r="E56" s="42" t="s">
        <v>167</v>
      </c>
      <c r="F56" s="89" t="s">
        <v>675</v>
      </c>
      <c r="G56" s="300" t="s">
        <v>947</v>
      </c>
      <c r="H56" s="47" t="s">
        <v>300</v>
      </c>
      <c r="I56" s="85" t="s">
        <v>187</v>
      </c>
      <c r="J56" s="25" t="s">
        <v>948</v>
      </c>
      <c r="K56" s="292">
        <v>43313</v>
      </c>
      <c r="L56" s="292">
        <v>43312</v>
      </c>
      <c r="M56" s="296">
        <v>85</v>
      </c>
      <c r="N56" s="296">
        <v>5</v>
      </c>
      <c r="O56" s="42" t="s">
        <v>796</v>
      </c>
      <c r="P56" s="8" t="s">
        <v>304</v>
      </c>
      <c r="Q56" s="15" t="s">
        <v>223</v>
      </c>
      <c r="R56" s="8" t="s">
        <v>36</v>
      </c>
      <c r="S56" s="99">
        <v>242732.46</v>
      </c>
      <c r="T56" s="100">
        <f>S56</f>
        <v>242732.46</v>
      </c>
      <c r="U56" s="101">
        <v>0</v>
      </c>
      <c r="V56" s="99">
        <f t="shared" si="86"/>
        <v>37123.78</v>
      </c>
      <c r="W56" s="100">
        <v>37123.78</v>
      </c>
      <c r="X56" s="103">
        <v>0</v>
      </c>
      <c r="Y56" s="102">
        <f t="shared" si="92"/>
        <v>5711.36</v>
      </c>
      <c r="Z56" s="100">
        <v>5711.36</v>
      </c>
      <c r="AA56" s="103">
        <v>0</v>
      </c>
      <c r="AB56" s="99">
        <f t="shared" si="88"/>
        <v>0</v>
      </c>
      <c r="AC56" s="101"/>
      <c r="AD56" s="101"/>
      <c r="AE56" s="99">
        <f t="shared" si="79"/>
        <v>285567.59999999998</v>
      </c>
      <c r="AF56" s="99">
        <v>0</v>
      </c>
      <c r="AG56" s="99">
        <f t="shared" si="89"/>
        <v>285567.59999999998</v>
      </c>
      <c r="AH56" s="107" t="s">
        <v>648</v>
      </c>
      <c r="AI56" s="272" t="s">
        <v>187</v>
      </c>
      <c r="AJ56" s="272">
        <v>0</v>
      </c>
      <c r="AK56" s="272">
        <v>0</v>
      </c>
      <c r="AL56" s="272"/>
      <c r="AM56" s="272"/>
      <c r="AN56" s="272"/>
    </row>
    <row r="57" spans="1:40" ht="173.25" x14ac:dyDescent="0.25">
      <c r="A57" s="11">
        <v>49</v>
      </c>
      <c r="B57" s="144">
        <v>120482</v>
      </c>
      <c r="C57" s="255">
        <v>68</v>
      </c>
      <c r="D57" s="65" t="s">
        <v>175</v>
      </c>
      <c r="E57" s="12" t="s">
        <v>241</v>
      </c>
      <c r="F57" s="89" t="s">
        <v>380</v>
      </c>
      <c r="G57" s="18" t="s">
        <v>327</v>
      </c>
      <c r="H57" s="18" t="s">
        <v>330</v>
      </c>
      <c r="I57" s="65" t="s">
        <v>187</v>
      </c>
      <c r="J57" s="5" t="s">
        <v>333</v>
      </c>
      <c r="K57" s="6">
        <v>43145</v>
      </c>
      <c r="L57" s="6">
        <v>43630</v>
      </c>
      <c r="M57" s="7">
        <f t="shared" ref="M57" si="93">S57/AE57*100</f>
        <v>85</v>
      </c>
      <c r="N57" s="8">
        <v>3</v>
      </c>
      <c r="O57" s="8" t="s">
        <v>334</v>
      </c>
      <c r="P57" s="8" t="s">
        <v>335</v>
      </c>
      <c r="Q57" s="14" t="s">
        <v>223</v>
      </c>
      <c r="R57" s="8" t="s">
        <v>36</v>
      </c>
      <c r="S57" s="99">
        <f>T57+U57</f>
        <v>508342.5</v>
      </c>
      <c r="T57" s="100">
        <v>508342.5</v>
      </c>
      <c r="U57" s="101">
        <v>0</v>
      </c>
      <c r="V57" s="102">
        <f t="shared" si="86"/>
        <v>77746.5</v>
      </c>
      <c r="W57" s="101">
        <v>77746.5</v>
      </c>
      <c r="X57" s="101">
        <v>0</v>
      </c>
      <c r="Y57" s="99">
        <f t="shared" ref="Y57" si="94">Z57+AA57</f>
        <v>11961</v>
      </c>
      <c r="Z57" s="101">
        <v>11961</v>
      </c>
      <c r="AA57" s="101">
        <v>0</v>
      </c>
      <c r="AB57" s="99">
        <f t="shared" si="88"/>
        <v>0</v>
      </c>
      <c r="AC57" s="101"/>
      <c r="AD57" s="101"/>
      <c r="AE57" s="110">
        <f t="shared" si="79"/>
        <v>598050</v>
      </c>
      <c r="AF57" s="99">
        <v>0</v>
      </c>
      <c r="AG57" s="99">
        <f t="shared" si="89"/>
        <v>598050</v>
      </c>
      <c r="AH57" s="107" t="s">
        <v>648</v>
      </c>
      <c r="AI57" s="108"/>
      <c r="AJ57" s="125">
        <v>139474.65</v>
      </c>
      <c r="AK57" s="109">
        <v>21331.41</v>
      </c>
      <c r="AL57" s="10"/>
    </row>
    <row r="58" spans="1:40" ht="330.75" x14ac:dyDescent="0.25">
      <c r="A58" s="11">
        <v>50</v>
      </c>
      <c r="B58" s="144">
        <v>122108</v>
      </c>
      <c r="C58" s="174">
        <v>83</v>
      </c>
      <c r="D58" s="65" t="s">
        <v>175</v>
      </c>
      <c r="E58" s="12" t="s">
        <v>241</v>
      </c>
      <c r="F58" s="89" t="s">
        <v>380</v>
      </c>
      <c r="G58" s="18" t="s">
        <v>520</v>
      </c>
      <c r="H58" s="18" t="s">
        <v>521</v>
      </c>
      <c r="I58" s="65" t="s">
        <v>187</v>
      </c>
      <c r="J58" s="5" t="s">
        <v>575</v>
      </c>
      <c r="K58" s="6">
        <v>43234</v>
      </c>
      <c r="L58" s="6">
        <v>43722</v>
      </c>
      <c r="M58" s="7">
        <f t="shared" ref="M58" si="95">S58/AE58*100</f>
        <v>85.000000383198511</v>
      </c>
      <c r="N58" s="8">
        <v>3</v>
      </c>
      <c r="O58" s="8" t="s">
        <v>334</v>
      </c>
      <c r="P58" s="8" t="s">
        <v>522</v>
      </c>
      <c r="Q58" s="14" t="s">
        <v>223</v>
      </c>
      <c r="R58" s="8" t="s">
        <v>36</v>
      </c>
      <c r="S58" s="99">
        <f>T58+U58</f>
        <v>332725.71000000002</v>
      </c>
      <c r="T58" s="100">
        <v>332725.71000000002</v>
      </c>
      <c r="U58" s="101">
        <v>0</v>
      </c>
      <c r="V58" s="102">
        <f t="shared" ref="V58" si="96">W58+X58</f>
        <v>50887.46</v>
      </c>
      <c r="W58" s="101">
        <v>50887.46</v>
      </c>
      <c r="X58" s="101">
        <v>0</v>
      </c>
      <c r="Y58" s="99">
        <f t="shared" ref="Y58" si="97">Z58+AA58</f>
        <v>7828.8400000000011</v>
      </c>
      <c r="Z58" s="101">
        <v>7828.8400000000011</v>
      </c>
      <c r="AA58" s="101">
        <v>0</v>
      </c>
      <c r="AB58" s="99">
        <f t="shared" ref="AB58" si="98">AC58+AD58</f>
        <v>0</v>
      </c>
      <c r="AC58" s="101"/>
      <c r="AD58" s="101"/>
      <c r="AE58" s="110">
        <f t="shared" ref="AE58" si="99">S58+V58+Y58+AB58</f>
        <v>391442.01000000007</v>
      </c>
      <c r="AF58" s="99">
        <v>73549.58</v>
      </c>
      <c r="AG58" s="99">
        <f t="shared" ref="AG58" si="100">AE58+AF58</f>
        <v>464991.59000000008</v>
      </c>
      <c r="AH58" s="107" t="s">
        <v>648</v>
      </c>
      <c r="AI58" s="108"/>
      <c r="AJ58" s="125">
        <v>0</v>
      </c>
      <c r="AK58" s="109">
        <v>0</v>
      </c>
      <c r="AL58" s="10"/>
    </row>
    <row r="59" spans="1:40" ht="189" x14ac:dyDescent="0.25">
      <c r="A59" s="74">
        <v>51</v>
      </c>
      <c r="B59" s="193">
        <v>118782</v>
      </c>
      <c r="C59" s="85">
        <v>444</v>
      </c>
      <c r="D59" s="85" t="s">
        <v>767</v>
      </c>
      <c r="E59" s="12" t="s">
        <v>167</v>
      </c>
      <c r="F59" s="89" t="s">
        <v>675</v>
      </c>
      <c r="G59" s="25" t="s">
        <v>907</v>
      </c>
      <c r="H59" s="25" t="s">
        <v>906</v>
      </c>
      <c r="I59" s="225"/>
      <c r="J59" s="280" t="s">
        <v>905</v>
      </c>
      <c r="K59" s="6">
        <v>43304</v>
      </c>
      <c r="L59" s="189">
        <v>43669</v>
      </c>
      <c r="M59" s="76">
        <v>85</v>
      </c>
      <c r="N59" s="76">
        <v>3</v>
      </c>
      <c r="O59" s="8" t="s">
        <v>334</v>
      </c>
      <c r="P59" s="42" t="s">
        <v>908</v>
      </c>
      <c r="Q59" s="14" t="s">
        <v>223</v>
      </c>
      <c r="R59" s="8" t="s">
        <v>36</v>
      </c>
      <c r="S59" s="99">
        <v>242091.39</v>
      </c>
      <c r="T59" s="281">
        <f>S59</f>
        <v>242091.39</v>
      </c>
      <c r="U59" s="113">
        <v>0</v>
      </c>
      <c r="V59" s="102">
        <v>37025.74</v>
      </c>
      <c r="W59" s="195">
        <f>V59</f>
        <v>37025.74</v>
      </c>
      <c r="X59" s="113">
        <v>0</v>
      </c>
      <c r="Y59" s="125">
        <v>5696.27</v>
      </c>
      <c r="Z59" s="195">
        <f>Y59</f>
        <v>5696.27</v>
      </c>
      <c r="AA59" s="195">
        <v>0</v>
      </c>
      <c r="AB59" s="99">
        <f t="shared" si="88"/>
        <v>0</v>
      </c>
      <c r="AC59" s="113"/>
      <c r="AD59" s="113"/>
      <c r="AE59" s="110">
        <f t="shared" si="79"/>
        <v>284813.40000000002</v>
      </c>
      <c r="AF59" s="115"/>
      <c r="AG59" s="99">
        <f t="shared" si="89"/>
        <v>284813.40000000002</v>
      </c>
      <c r="AH59" s="107" t="s">
        <v>648</v>
      </c>
      <c r="AI59" s="115"/>
      <c r="AJ59" s="99">
        <v>0</v>
      </c>
      <c r="AK59" s="99">
        <v>0</v>
      </c>
      <c r="AL59" s="10"/>
    </row>
    <row r="60" spans="1:40" ht="236.25" x14ac:dyDescent="0.25">
      <c r="A60" s="11">
        <v>52</v>
      </c>
      <c r="B60" s="144">
        <v>118396</v>
      </c>
      <c r="C60" s="286">
        <v>458</v>
      </c>
      <c r="D60" s="173" t="s">
        <v>664</v>
      </c>
      <c r="E60" s="42" t="s">
        <v>241</v>
      </c>
      <c r="F60" s="92" t="s">
        <v>600</v>
      </c>
      <c r="G60" s="251" t="s">
        <v>929</v>
      </c>
      <c r="H60" s="251" t="s">
        <v>930</v>
      </c>
      <c r="I60" s="286" t="s">
        <v>187</v>
      </c>
      <c r="J60" s="25" t="s">
        <v>931</v>
      </c>
      <c r="K60" s="6">
        <v>43312</v>
      </c>
      <c r="L60" s="276">
        <v>43677</v>
      </c>
      <c r="M60" s="7">
        <v>85</v>
      </c>
      <c r="N60" s="76"/>
      <c r="O60" s="8" t="s">
        <v>932</v>
      </c>
      <c r="P60" s="8" t="s">
        <v>933</v>
      </c>
      <c r="Q60" s="8" t="s">
        <v>223</v>
      </c>
      <c r="R60" s="8" t="s">
        <v>36</v>
      </c>
      <c r="S60" s="99">
        <f>T60+U60</f>
        <v>457488.35</v>
      </c>
      <c r="T60" s="130">
        <v>0</v>
      </c>
      <c r="U60" s="287">
        <v>457488.35</v>
      </c>
      <c r="V60" s="102">
        <f t="shared" si="86"/>
        <v>102934.89</v>
      </c>
      <c r="W60" s="287">
        <v>0</v>
      </c>
      <c r="X60" s="130">
        <v>102934.89</v>
      </c>
      <c r="Y60" s="99">
        <f>Z60+AA60</f>
        <v>11437.21</v>
      </c>
      <c r="Z60" s="287">
        <v>0</v>
      </c>
      <c r="AA60" s="130">
        <v>11437.21</v>
      </c>
      <c r="AB60" s="99">
        <f t="shared" si="88"/>
        <v>0</v>
      </c>
      <c r="AC60" s="287">
        <v>0</v>
      </c>
      <c r="AD60" s="130">
        <v>0</v>
      </c>
      <c r="AE60" s="110">
        <f>S60+V60+Y60+AB60</f>
        <v>571860.44999999995</v>
      </c>
      <c r="AF60" s="99">
        <v>0</v>
      </c>
      <c r="AG60" s="99">
        <f t="shared" si="89"/>
        <v>571860.44999999995</v>
      </c>
      <c r="AH60" s="107" t="s">
        <v>648</v>
      </c>
      <c r="AI60" s="115"/>
      <c r="AJ60" s="104">
        <v>0</v>
      </c>
      <c r="AK60" s="99">
        <v>0</v>
      </c>
      <c r="AL60" s="10"/>
    </row>
    <row r="61" spans="1:40" ht="141.75" x14ac:dyDescent="0.25">
      <c r="A61" s="11">
        <v>53</v>
      </c>
      <c r="B61" s="144">
        <v>122738</v>
      </c>
      <c r="C61" s="174">
        <v>73</v>
      </c>
      <c r="D61" s="65" t="s">
        <v>178</v>
      </c>
      <c r="E61" s="42" t="s">
        <v>241</v>
      </c>
      <c r="F61" s="89" t="s">
        <v>380</v>
      </c>
      <c r="G61" s="251" t="s">
        <v>776</v>
      </c>
      <c r="H61" s="25" t="s">
        <v>777</v>
      </c>
      <c r="I61" s="225" t="s">
        <v>187</v>
      </c>
      <c r="J61" s="25" t="s">
        <v>778</v>
      </c>
      <c r="K61" s="6">
        <v>43284</v>
      </c>
      <c r="L61" s="276">
        <v>43772</v>
      </c>
      <c r="M61" s="7">
        <f t="shared" ref="M61" si="101">S61/AE61*100</f>
        <v>85.000002334434541</v>
      </c>
      <c r="N61" s="4">
        <v>6</v>
      </c>
      <c r="O61" s="4" t="s">
        <v>779</v>
      </c>
      <c r="P61" s="4" t="s">
        <v>780</v>
      </c>
      <c r="Q61" s="54" t="s">
        <v>223</v>
      </c>
      <c r="R61" s="8" t="s">
        <v>36</v>
      </c>
      <c r="S61" s="102">
        <f t="shared" ref="S61" si="102">T61+U61</f>
        <v>527965.13</v>
      </c>
      <c r="T61" s="130">
        <v>527965.13</v>
      </c>
      <c r="U61" s="101">
        <v>0</v>
      </c>
      <c r="V61" s="102">
        <f t="shared" ref="V61" si="103">W61+X61</f>
        <v>80747.570000000007</v>
      </c>
      <c r="W61" s="130">
        <v>80747.570000000007</v>
      </c>
      <c r="X61" s="101">
        <v>0</v>
      </c>
      <c r="Y61" s="102">
        <f t="shared" ref="Y61" si="104">Z61+AA61</f>
        <v>12422.73</v>
      </c>
      <c r="Z61" s="131">
        <v>12422.73</v>
      </c>
      <c r="AA61" s="101">
        <v>0</v>
      </c>
      <c r="AB61" s="99">
        <f t="shared" ref="AB61" si="105">AC61+AD61</f>
        <v>0</v>
      </c>
      <c r="AC61" s="101"/>
      <c r="AD61" s="101"/>
      <c r="AE61" s="110">
        <f t="shared" ref="AE61" si="106">S61+V61+Y61+AB61</f>
        <v>621135.42999999993</v>
      </c>
      <c r="AF61" s="99">
        <v>0</v>
      </c>
      <c r="AG61" s="99">
        <f t="shared" ref="AG61" si="107">AE61+AF61</f>
        <v>621135.42999999993</v>
      </c>
      <c r="AH61" s="107" t="s">
        <v>648</v>
      </c>
      <c r="AI61" s="108"/>
      <c r="AJ61" s="104">
        <v>0</v>
      </c>
      <c r="AK61" s="99">
        <v>0</v>
      </c>
      <c r="AL61" s="10"/>
    </row>
    <row r="62" spans="1:40" s="3" customFormat="1" ht="173.25" x14ac:dyDescent="0.25">
      <c r="A62" s="11">
        <v>54</v>
      </c>
      <c r="B62" s="144">
        <v>110238</v>
      </c>
      <c r="C62" s="174">
        <v>120</v>
      </c>
      <c r="D62" s="65" t="s">
        <v>178</v>
      </c>
      <c r="E62" s="42" t="s">
        <v>241</v>
      </c>
      <c r="F62" s="89" t="s">
        <v>380</v>
      </c>
      <c r="G62" s="82" t="s">
        <v>339</v>
      </c>
      <c r="H62" s="18" t="s">
        <v>340</v>
      </c>
      <c r="I62" s="65" t="s">
        <v>187</v>
      </c>
      <c r="J62" s="39" t="s">
        <v>357</v>
      </c>
      <c r="K62" s="6">
        <v>43166</v>
      </c>
      <c r="L62" s="6">
        <v>43653</v>
      </c>
      <c r="M62" s="7">
        <f t="shared" ref="M62" si="108">S62/AE62*100</f>
        <v>85.000000235397167</v>
      </c>
      <c r="N62" s="4">
        <v>4</v>
      </c>
      <c r="O62" s="4" t="s">
        <v>342</v>
      </c>
      <c r="P62" s="4" t="s">
        <v>341</v>
      </c>
      <c r="Q62" s="54" t="s">
        <v>223</v>
      </c>
      <c r="R62" s="8" t="s">
        <v>36</v>
      </c>
      <c r="S62" s="102">
        <f t="shared" ref="S62:S63" si="109">T62+U62</f>
        <v>361091.85</v>
      </c>
      <c r="T62" s="130">
        <v>361091.85</v>
      </c>
      <c r="U62" s="101">
        <v>0</v>
      </c>
      <c r="V62" s="102">
        <f t="shared" si="86"/>
        <v>55225.82</v>
      </c>
      <c r="W62" s="130">
        <v>55225.82</v>
      </c>
      <c r="X62" s="101">
        <v>0</v>
      </c>
      <c r="Y62" s="102">
        <f t="shared" ref="Y62" si="110">Z62+AA62</f>
        <v>8496.27</v>
      </c>
      <c r="Z62" s="131">
        <v>8496.27</v>
      </c>
      <c r="AA62" s="101">
        <v>0</v>
      </c>
      <c r="AB62" s="99">
        <f t="shared" si="88"/>
        <v>0</v>
      </c>
      <c r="AC62" s="101"/>
      <c r="AD62" s="101"/>
      <c r="AE62" s="110">
        <f t="shared" si="79"/>
        <v>424813.94</v>
      </c>
      <c r="AF62" s="99">
        <v>0</v>
      </c>
      <c r="AG62" s="99">
        <f t="shared" si="89"/>
        <v>424813.94</v>
      </c>
      <c r="AH62" s="107" t="s">
        <v>648</v>
      </c>
      <c r="AI62" s="108"/>
      <c r="AJ62" s="104">
        <v>42481.39</v>
      </c>
      <c r="AK62" s="99">
        <v>0</v>
      </c>
      <c r="AL62" s="55"/>
    </row>
    <row r="63" spans="1:40" ht="173.25" x14ac:dyDescent="0.25">
      <c r="A63" s="11">
        <v>55</v>
      </c>
      <c r="B63" s="144">
        <v>117741</v>
      </c>
      <c r="C63" s="85">
        <v>415</v>
      </c>
      <c r="D63" s="65" t="s">
        <v>921</v>
      </c>
      <c r="E63" s="4" t="s">
        <v>241</v>
      </c>
      <c r="F63" s="275" t="s">
        <v>675</v>
      </c>
      <c r="G63" s="18" t="s">
        <v>922</v>
      </c>
      <c r="H63" s="18" t="s">
        <v>923</v>
      </c>
      <c r="I63" s="65" t="s">
        <v>822</v>
      </c>
      <c r="J63" s="18" t="s">
        <v>924</v>
      </c>
      <c r="K63" s="276">
        <v>43311</v>
      </c>
      <c r="L63" s="276">
        <v>43676</v>
      </c>
      <c r="M63" s="4">
        <v>85</v>
      </c>
      <c r="N63" s="4">
        <v>4</v>
      </c>
      <c r="O63" s="4" t="s">
        <v>342</v>
      </c>
      <c r="P63" s="4" t="s">
        <v>341</v>
      </c>
      <c r="Q63" s="4" t="s">
        <v>223</v>
      </c>
      <c r="R63" s="8" t="s">
        <v>36</v>
      </c>
      <c r="S63" s="102">
        <f t="shared" si="109"/>
        <v>242958.31</v>
      </c>
      <c r="T63" s="180">
        <v>242958.31</v>
      </c>
      <c r="U63" s="179">
        <v>0</v>
      </c>
      <c r="V63" s="102">
        <f t="shared" si="86"/>
        <v>39986.97</v>
      </c>
      <c r="W63" s="180">
        <v>39986.97</v>
      </c>
      <c r="X63" s="179">
        <v>0</v>
      </c>
      <c r="Y63" s="109">
        <f>Z63+AA63</f>
        <v>2888.03</v>
      </c>
      <c r="Z63" s="180">
        <v>2888.03</v>
      </c>
      <c r="AA63" s="180">
        <v>0</v>
      </c>
      <c r="AB63" s="99">
        <f t="shared" si="88"/>
        <v>2886.36</v>
      </c>
      <c r="AC63" s="180">
        <v>2886.36</v>
      </c>
      <c r="AD63" s="179">
        <v>0</v>
      </c>
      <c r="AE63" s="110">
        <f t="shared" si="79"/>
        <v>288719.67000000004</v>
      </c>
      <c r="AF63" s="111"/>
      <c r="AG63" s="99">
        <f t="shared" si="89"/>
        <v>288719.67000000004</v>
      </c>
      <c r="AH63" s="107" t="s">
        <v>648</v>
      </c>
      <c r="AI63" s="111"/>
      <c r="AJ63" s="99">
        <v>0</v>
      </c>
      <c r="AK63" s="99">
        <v>0</v>
      </c>
      <c r="AL63" s="10"/>
    </row>
    <row r="64" spans="1:40" s="30" customFormat="1" ht="157.5" x14ac:dyDescent="0.25">
      <c r="A64" s="11">
        <v>56</v>
      </c>
      <c r="B64" s="144">
        <v>120531</v>
      </c>
      <c r="C64" s="174">
        <v>76</v>
      </c>
      <c r="D64" s="84" t="s">
        <v>178</v>
      </c>
      <c r="E64" s="27" t="s">
        <v>241</v>
      </c>
      <c r="F64" s="89" t="s">
        <v>380</v>
      </c>
      <c r="G64" s="28" t="s">
        <v>277</v>
      </c>
      <c r="H64" s="28" t="s">
        <v>278</v>
      </c>
      <c r="I64" s="85" t="s">
        <v>187</v>
      </c>
      <c r="J64" s="25" t="s">
        <v>279</v>
      </c>
      <c r="K64" s="6">
        <v>43129</v>
      </c>
      <c r="L64" s="26">
        <v>43614</v>
      </c>
      <c r="M64" s="7">
        <f t="shared" ref="M64:M65" si="111">S64/AE64*100</f>
        <v>85.000000405063261</v>
      </c>
      <c r="N64" s="12">
        <v>3</v>
      </c>
      <c r="O64" s="12" t="s">
        <v>281</v>
      </c>
      <c r="P64" s="12" t="s">
        <v>280</v>
      </c>
      <c r="Q64" s="15" t="s">
        <v>223</v>
      </c>
      <c r="R64" s="12" t="s">
        <v>36</v>
      </c>
      <c r="S64" s="99">
        <f t="shared" ref="S64:S65" si="112">T64+U64</f>
        <v>524609.42000000004</v>
      </c>
      <c r="T64" s="124">
        <v>524609.42000000004</v>
      </c>
      <c r="U64" s="105">
        <v>0</v>
      </c>
      <c r="V64" s="102">
        <f t="shared" si="86"/>
        <v>80234.38</v>
      </c>
      <c r="W64" s="124">
        <v>80234.38</v>
      </c>
      <c r="X64" s="105">
        <v>0</v>
      </c>
      <c r="Y64" s="99">
        <f t="shared" ref="Y64:Y65" si="113">Z64+AA64</f>
        <v>12343.75</v>
      </c>
      <c r="Z64" s="124">
        <v>12343.75</v>
      </c>
      <c r="AA64" s="105">
        <v>0</v>
      </c>
      <c r="AB64" s="99">
        <f t="shared" si="88"/>
        <v>0</v>
      </c>
      <c r="AC64" s="105"/>
      <c r="AD64" s="105"/>
      <c r="AE64" s="110">
        <f t="shared" si="79"/>
        <v>617187.55000000005</v>
      </c>
      <c r="AF64" s="104">
        <v>0</v>
      </c>
      <c r="AG64" s="99">
        <f t="shared" si="89"/>
        <v>617187.55000000005</v>
      </c>
      <c r="AH64" s="107" t="s">
        <v>648</v>
      </c>
      <c r="AI64" s="122" t="s">
        <v>187</v>
      </c>
      <c r="AJ64" s="125">
        <v>40294.21</v>
      </c>
      <c r="AK64" s="125">
        <v>6162.64</v>
      </c>
      <c r="AL64" s="29"/>
    </row>
    <row r="65" spans="1:38" s="221" customFormat="1" ht="157.5" x14ac:dyDescent="0.25">
      <c r="A65" s="192">
        <v>57</v>
      </c>
      <c r="B65" s="193">
        <v>119702</v>
      </c>
      <c r="C65" s="215">
        <v>462</v>
      </c>
      <c r="D65" s="84" t="s">
        <v>175</v>
      </c>
      <c r="E65" s="27" t="s">
        <v>601</v>
      </c>
      <c r="F65" s="216" t="s">
        <v>600</v>
      </c>
      <c r="G65" s="217" t="s">
        <v>668</v>
      </c>
      <c r="H65" s="217" t="s">
        <v>278</v>
      </c>
      <c r="I65" s="85" t="s">
        <v>399</v>
      </c>
      <c r="J65" s="25" t="s">
        <v>670</v>
      </c>
      <c r="K65" s="6">
        <v>43269</v>
      </c>
      <c r="L65" s="26">
        <v>43756</v>
      </c>
      <c r="M65" s="49">
        <f t="shared" si="111"/>
        <v>85.000001248427736</v>
      </c>
      <c r="N65" s="12">
        <v>3</v>
      </c>
      <c r="O65" s="12" t="s">
        <v>281</v>
      </c>
      <c r="P65" s="12" t="s">
        <v>280</v>
      </c>
      <c r="Q65" s="218" t="s">
        <v>223</v>
      </c>
      <c r="R65" s="12" t="s">
        <v>605</v>
      </c>
      <c r="S65" s="104">
        <f t="shared" si="112"/>
        <v>289363.96999999997</v>
      </c>
      <c r="T65" s="195">
        <v>289363.96999999997</v>
      </c>
      <c r="U65" s="105">
        <v>0</v>
      </c>
      <c r="V65" s="102">
        <f t="shared" ref="V65" si="114">W65+X65</f>
        <v>44255.665000000001</v>
      </c>
      <c r="W65" s="195">
        <v>44255.665000000001</v>
      </c>
      <c r="X65" s="105">
        <v>0</v>
      </c>
      <c r="Y65" s="104">
        <f t="shared" si="113"/>
        <v>6808.5599999999995</v>
      </c>
      <c r="Z65" s="195">
        <v>6808.5599999999995</v>
      </c>
      <c r="AA65" s="105">
        <v>0</v>
      </c>
      <c r="AB65" s="104">
        <f t="shared" ref="AB65" si="115">AC65+AD65</f>
        <v>0</v>
      </c>
      <c r="AC65" s="105">
        <v>0</v>
      </c>
      <c r="AD65" s="105">
        <v>0</v>
      </c>
      <c r="AE65" s="106">
        <f>S65+V65+Y65+AB65</f>
        <v>340428.19499999995</v>
      </c>
      <c r="AF65" s="104">
        <v>0</v>
      </c>
      <c r="AG65" s="104">
        <f t="shared" ref="AG65" si="116">AE65+AF65</f>
        <v>340428.19499999995</v>
      </c>
      <c r="AH65" s="107" t="s">
        <v>648</v>
      </c>
      <c r="AI65" s="219"/>
      <c r="AJ65" s="125">
        <v>0</v>
      </c>
      <c r="AK65" s="125">
        <v>0</v>
      </c>
      <c r="AL65" s="220"/>
    </row>
    <row r="66" spans="1:38" ht="268.5" thickBot="1" x14ac:dyDescent="0.3">
      <c r="A66" s="11">
        <v>58</v>
      </c>
      <c r="B66" s="144">
        <v>120572</v>
      </c>
      <c r="C66" s="174">
        <v>82</v>
      </c>
      <c r="D66" s="65" t="s">
        <v>175</v>
      </c>
      <c r="E66" s="42" t="s">
        <v>241</v>
      </c>
      <c r="F66" s="89" t="s">
        <v>380</v>
      </c>
      <c r="G66" s="18" t="s">
        <v>366</v>
      </c>
      <c r="H66" s="18" t="s">
        <v>367</v>
      </c>
      <c r="I66" s="65" t="s">
        <v>187</v>
      </c>
      <c r="J66" s="39" t="s">
        <v>824</v>
      </c>
      <c r="K66" s="6">
        <v>43171</v>
      </c>
      <c r="L66" s="6">
        <v>43658</v>
      </c>
      <c r="M66" s="7">
        <f t="shared" ref="M66" si="117">S66/AE66*100</f>
        <v>85.000000359311386</v>
      </c>
      <c r="N66" s="8">
        <v>4</v>
      </c>
      <c r="O66" s="8" t="s">
        <v>368</v>
      </c>
      <c r="P66" s="8" t="s">
        <v>369</v>
      </c>
      <c r="Q66" s="15" t="s">
        <v>223</v>
      </c>
      <c r="R66" s="8" t="s">
        <v>36</v>
      </c>
      <c r="S66" s="102">
        <f t="shared" ref="S66:S67" si="118">T66+U66</f>
        <v>354845.43</v>
      </c>
      <c r="T66" s="101">
        <v>354845.43</v>
      </c>
      <c r="U66" s="101">
        <v>0</v>
      </c>
      <c r="V66" s="102">
        <f t="shared" si="86"/>
        <v>54270.48</v>
      </c>
      <c r="W66" s="101">
        <v>54270.48</v>
      </c>
      <c r="X66" s="101">
        <v>0</v>
      </c>
      <c r="Y66" s="102">
        <f t="shared" ref="Y66:Y67" si="119">Z66+AA66</f>
        <v>8349.2999999999993</v>
      </c>
      <c r="Z66" s="101">
        <v>8349.2999999999993</v>
      </c>
      <c r="AA66" s="101">
        <v>0</v>
      </c>
      <c r="AB66" s="99">
        <f t="shared" si="88"/>
        <v>0</v>
      </c>
      <c r="AC66" s="101"/>
      <c r="AD66" s="101"/>
      <c r="AE66" s="110">
        <f t="shared" si="79"/>
        <v>417465.20999999996</v>
      </c>
      <c r="AF66" s="99">
        <v>0</v>
      </c>
      <c r="AG66" s="99">
        <f t="shared" si="89"/>
        <v>417465.20999999996</v>
      </c>
      <c r="AH66" s="107" t="s">
        <v>648</v>
      </c>
      <c r="AI66" s="108" t="s">
        <v>187</v>
      </c>
      <c r="AJ66" s="125">
        <v>14375</v>
      </c>
      <c r="AK66" s="109">
        <v>2198.5300000000002</v>
      </c>
      <c r="AL66" s="10"/>
    </row>
    <row r="67" spans="1:38" ht="142.5" thickTop="1" x14ac:dyDescent="0.25">
      <c r="A67" s="74">
        <v>59</v>
      </c>
      <c r="B67" s="143">
        <v>118183</v>
      </c>
      <c r="C67" s="174">
        <v>422</v>
      </c>
      <c r="D67" s="173" t="s">
        <v>767</v>
      </c>
      <c r="E67" s="42" t="s">
        <v>167</v>
      </c>
      <c r="F67" s="89" t="s">
        <v>675</v>
      </c>
      <c r="G67" s="18" t="s">
        <v>823</v>
      </c>
      <c r="H67" s="18" t="s">
        <v>367</v>
      </c>
      <c r="I67" s="65" t="s">
        <v>822</v>
      </c>
      <c r="J67" s="25" t="s">
        <v>825</v>
      </c>
      <c r="K67" s="6">
        <v>43290</v>
      </c>
      <c r="L67" s="26">
        <v>43655</v>
      </c>
      <c r="M67" s="42">
        <v>85.000024999999994</v>
      </c>
      <c r="N67" s="8">
        <v>4</v>
      </c>
      <c r="O67" s="8" t="s">
        <v>368</v>
      </c>
      <c r="P67" s="8" t="s">
        <v>369</v>
      </c>
      <c r="Q67" s="15" t="s">
        <v>223</v>
      </c>
      <c r="R67" s="42" t="s">
        <v>826</v>
      </c>
      <c r="S67" s="102">
        <f t="shared" si="118"/>
        <v>245240.99</v>
      </c>
      <c r="T67" s="248">
        <v>245240.99</v>
      </c>
      <c r="U67" s="113"/>
      <c r="V67" s="102">
        <f t="shared" si="86"/>
        <v>40358.75</v>
      </c>
      <c r="W67" s="195">
        <v>40358.75</v>
      </c>
      <c r="X67" s="113"/>
      <c r="Y67" s="102">
        <f t="shared" si="119"/>
        <v>5828.57</v>
      </c>
      <c r="Z67" s="195">
        <v>5828.57</v>
      </c>
      <c r="AA67" s="114"/>
      <c r="AB67" s="99">
        <f t="shared" si="88"/>
        <v>0</v>
      </c>
      <c r="AC67" s="113"/>
      <c r="AD67" s="113"/>
      <c r="AE67" s="110">
        <f t="shared" si="79"/>
        <v>291428.31</v>
      </c>
      <c r="AF67" s="99">
        <v>0</v>
      </c>
      <c r="AG67" s="99">
        <f t="shared" si="89"/>
        <v>291428.31</v>
      </c>
      <c r="AH67" s="107" t="s">
        <v>648</v>
      </c>
      <c r="AI67" s="108" t="s">
        <v>187</v>
      </c>
      <c r="AJ67" s="99">
        <v>0</v>
      </c>
      <c r="AK67" s="99">
        <v>0</v>
      </c>
      <c r="AL67" s="10"/>
    </row>
    <row r="68" spans="1:38" s="3" customFormat="1" ht="173.25" x14ac:dyDescent="0.25">
      <c r="A68" s="11">
        <v>60</v>
      </c>
      <c r="B68" s="144">
        <v>120801</v>
      </c>
      <c r="C68" s="174">
        <v>87</v>
      </c>
      <c r="D68" s="65" t="s">
        <v>174</v>
      </c>
      <c r="E68" s="42" t="s">
        <v>241</v>
      </c>
      <c r="F68" s="89" t="s">
        <v>380</v>
      </c>
      <c r="G68" s="18" t="s">
        <v>346</v>
      </c>
      <c r="H68" s="18" t="s">
        <v>347</v>
      </c>
      <c r="I68" s="65" t="s">
        <v>348</v>
      </c>
      <c r="J68" s="39" t="s">
        <v>349</v>
      </c>
      <c r="K68" s="6">
        <v>43166</v>
      </c>
      <c r="L68" s="6">
        <v>43653</v>
      </c>
      <c r="M68" s="7">
        <f t="shared" ref="M68:M69" si="120">S68/AE68*100</f>
        <v>84.168038598864953</v>
      </c>
      <c r="N68" s="4">
        <v>3</v>
      </c>
      <c r="O68" s="4" t="s">
        <v>350</v>
      </c>
      <c r="P68" s="4" t="s">
        <v>351</v>
      </c>
      <c r="Q68" s="54" t="s">
        <v>223</v>
      </c>
      <c r="R68" s="8" t="s">
        <v>36</v>
      </c>
      <c r="S68" s="102">
        <f t="shared" ref="S68:S69" si="121">T68+U68</f>
        <v>357481.33</v>
      </c>
      <c r="T68" s="101">
        <v>357481.33</v>
      </c>
      <c r="U68" s="101">
        <v>0</v>
      </c>
      <c r="V68" s="102">
        <f t="shared" si="86"/>
        <v>58747.57</v>
      </c>
      <c r="W68" s="101">
        <v>58747.57</v>
      </c>
      <c r="X68" s="101">
        <v>0</v>
      </c>
      <c r="Y68" s="102">
        <f t="shared" ref="Y68:Y69" si="122">Z68+AA68</f>
        <v>8494.4699999999993</v>
      </c>
      <c r="Z68" s="101">
        <v>8494.4699999999993</v>
      </c>
      <c r="AA68" s="101">
        <v>0</v>
      </c>
      <c r="AB68" s="99">
        <f t="shared" si="88"/>
        <v>0</v>
      </c>
      <c r="AC68" s="101"/>
      <c r="AD68" s="101"/>
      <c r="AE68" s="110">
        <f t="shared" si="79"/>
        <v>424723.37</v>
      </c>
      <c r="AF68" s="99">
        <v>0</v>
      </c>
      <c r="AG68" s="99" t="s">
        <v>609</v>
      </c>
      <c r="AH68" s="107" t="s">
        <v>648</v>
      </c>
      <c r="AI68" s="108" t="s">
        <v>187</v>
      </c>
      <c r="AJ68" s="125">
        <v>42472.33</v>
      </c>
      <c r="AK68" s="109">
        <v>0</v>
      </c>
      <c r="AL68" s="55"/>
    </row>
    <row r="69" spans="1:38" ht="189" x14ac:dyDescent="0.25">
      <c r="A69" s="11">
        <v>61</v>
      </c>
      <c r="B69" s="144">
        <v>119511</v>
      </c>
      <c r="C69" s="85">
        <v>464</v>
      </c>
      <c r="D69" s="65" t="s">
        <v>173</v>
      </c>
      <c r="E69" s="4" t="s">
        <v>601</v>
      </c>
      <c r="F69" s="65" t="s">
        <v>600</v>
      </c>
      <c r="G69" s="18" t="s">
        <v>602</v>
      </c>
      <c r="H69" s="18" t="s">
        <v>603</v>
      </c>
      <c r="I69" s="65" t="s">
        <v>399</v>
      </c>
      <c r="J69" s="18" t="s">
        <v>604</v>
      </c>
      <c r="K69" s="6">
        <v>43257</v>
      </c>
      <c r="L69" s="178">
        <v>43744</v>
      </c>
      <c r="M69" s="7">
        <f t="shared" si="120"/>
        <v>85</v>
      </c>
      <c r="N69" s="76">
        <v>3</v>
      </c>
      <c r="O69" s="76" t="s">
        <v>482</v>
      </c>
      <c r="P69" s="76" t="s">
        <v>351</v>
      </c>
      <c r="Q69" s="76" t="s">
        <v>223</v>
      </c>
      <c r="R69" s="76" t="s">
        <v>605</v>
      </c>
      <c r="S69" s="102">
        <f t="shared" si="121"/>
        <v>501075</v>
      </c>
      <c r="T69" s="101">
        <v>501075</v>
      </c>
      <c r="U69" s="101">
        <v>0</v>
      </c>
      <c r="V69" s="102">
        <f t="shared" si="86"/>
        <v>76635</v>
      </c>
      <c r="W69" s="101">
        <v>76635</v>
      </c>
      <c r="X69" s="101">
        <v>0</v>
      </c>
      <c r="Y69" s="102">
        <f t="shared" si="122"/>
        <v>11790</v>
      </c>
      <c r="Z69" s="180">
        <v>11790</v>
      </c>
      <c r="AA69" s="180">
        <v>0</v>
      </c>
      <c r="AB69" s="99">
        <f t="shared" si="88"/>
        <v>0</v>
      </c>
      <c r="AC69" s="179">
        <v>0</v>
      </c>
      <c r="AD69" s="179">
        <v>0</v>
      </c>
      <c r="AE69" s="110">
        <f>S69+V69+Y69+AB69</f>
        <v>589500</v>
      </c>
      <c r="AF69" s="111">
        <v>0</v>
      </c>
      <c r="AG69" s="99">
        <f t="shared" si="89"/>
        <v>589500</v>
      </c>
      <c r="AH69" s="107" t="s">
        <v>648</v>
      </c>
      <c r="AI69" s="115"/>
      <c r="AJ69" s="285">
        <v>0</v>
      </c>
      <c r="AK69" s="109">
        <v>0</v>
      </c>
      <c r="AL69" s="10"/>
    </row>
    <row r="70" spans="1:38" ht="236.25" x14ac:dyDescent="0.25">
      <c r="A70" s="79">
        <v>62</v>
      </c>
      <c r="B70" s="143">
        <v>119841</v>
      </c>
      <c r="C70" s="174">
        <v>477</v>
      </c>
      <c r="D70" s="173" t="s">
        <v>178</v>
      </c>
      <c r="E70" s="12" t="s">
        <v>241</v>
      </c>
      <c r="F70" s="84" t="s">
        <v>600</v>
      </c>
      <c r="G70" s="25" t="s">
        <v>903</v>
      </c>
      <c r="H70" s="18" t="s">
        <v>883</v>
      </c>
      <c r="I70" s="65" t="s">
        <v>884</v>
      </c>
      <c r="J70" s="25" t="s">
        <v>904</v>
      </c>
      <c r="K70" s="276">
        <v>43304</v>
      </c>
      <c r="L70" s="276">
        <v>43792</v>
      </c>
      <c r="M70" s="7">
        <f>S70/AE70*100</f>
        <v>84.227561665534452</v>
      </c>
      <c r="N70" s="148">
        <v>7</v>
      </c>
      <c r="O70" s="148" t="s">
        <v>885</v>
      </c>
      <c r="P70" s="148" t="s">
        <v>885</v>
      </c>
      <c r="Q70" s="148" t="s">
        <v>223</v>
      </c>
      <c r="R70" s="148" t="s">
        <v>449</v>
      </c>
      <c r="S70" s="102">
        <f t="shared" ref="S70" si="123">T70+U70</f>
        <v>486941.45</v>
      </c>
      <c r="T70" s="195">
        <v>486941.45</v>
      </c>
      <c r="U70" s="113">
        <v>0</v>
      </c>
      <c r="V70" s="102">
        <f t="shared" ref="V70:V79" si="124">W70+X70</f>
        <v>79622</v>
      </c>
      <c r="W70" s="279">
        <v>79622</v>
      </c>
      <c r="X70" s="113">
        <v>0</v>
      </c>
      <c r="Y70" s="102">
        <v>11562.57</v>
      </c>
      <c r="Z70" s="114">
        <v>11562.57</v>
      </c>
      <c r="AA70" s="114">
        <v>0</v>
      </c>
      <c r="AB70" s="99">
        <f t="shared" ref="AB70:AB89" si="125">AC70+AD70</f>
        <v>0</v>
      </c>
      <c r="AC70" s="113">
        <v>0</v>
      </c>
      <c r="AD70" s="113"/>
      <c r="AE70" s="110">
        <f t="shared" ref="AE70:AE93" si="126">S70+V70+Y70+AB70</f>
        <v>578126.0199999999</v>
      </c>
      <c r="AF70" s="115"/>
      <c r="AG70" s="99">
        <f t="shared" ref="AG70:AG105" si="127">AE70+AF70</f>
        <v>578126.0199999999</v>
      </c>
      <c r="AH70" s="107" t="s">
        <v>648</v>
      </c>
      <c r="AI70" s="272" t="s">
        <v>187</v>
      </c>
      <c r="AJ70" s="125">
        <v>0</v>
      </c>
      <c r="AK70" s="109">
        <v>0</v>
      </c>
      <c r="AL70" s="10"/>
    </row>
    <row r="71" spans="1:38" ht="141.75" x14ac:dyDescent="0.25">
      <c r="A71" s="11">
        <v>63</v>
      </c>
      <c r="B71" s="144">
        <v>110909</v>
      </c>
      <c r="C71" s="174">
        <v>115</v>
      </c>
      <c r="D71" s="65" t="s">
        <v>178</v>
      </c>
      <c r="E71" s="42" t="s">
        <v>241</v>
      </c>
      <c r="F71" s="90" t="s">
        <v>380</v>
      </c>
      <c r="G71" s="70" t="s">
        <v>468</v>
      </c>
      <c r="H71" s="62" t="s">
        <v>467</v>
      </c>
      <c r="I71" s="85" t="s">
        <v>187</v>
      </c>
      <c r="J71" s="39" t="s">
        <v>469</v>
      </c>
      <c r="K71" s="6">
        <v>43214</v>
      </c>
      <c r="L71" s="6">
        <v>43701</v>
      </c>
      <c r="M71" s="7">
        <f t="shared" ref="M71" si="128">S71/AE71*100</f>
        <v>85.000000000000014</v>
      </c>
      <c r="N71" s="8">
        <v>3</v>
      </c>
      <c r="O71" s="8" t="s">
        <v>470</v>
      </c>
      <c r="P71" s="8" t="s">
        <v>479</v>
      </c>
      <c r="Q71" s="15" t="s">
        <v>223</v>
      </c>
      <c r="R71" s="42" t="s">
        <v>36</v>
      </c>
      <c r="S71" s="102">
        <f t="shared" ref="S71" si="129">T71+U71</f>
        <v>349633.9</v>
      </c>
      <c r="T71" s="132">
        <v>349633.9</v>
      </c>
      <c r="U71" s="101">
        <v>0</v>
      </c>
      <c r="V71" s="102">
        <f t="shared" si="124"/>
        <v>53473.42</v>
      </c>
      <c r="W71" s="133">
        <v>53473.42</v>
      </c>
      <c r="X71" s="101">
        <v>0</v>
      </c>
      <c r="Y71" s="102">
        <f t="shared" ref="Y71" si="130">Z71+AA71</f>
        <v>8226.68</v>
      </c>
      <c r="Z71" s="133">
        <v>8226.68</v>
      </c>
      <c r="AA71" s="129">
        <v>0</v>
      </c>
      <c r="AB71" s="99">
        <f t="shared" si="125"/>
        <v>0</v>
      </c>
      <c r="AC71" s="134">
        <v>0</v>
      </c>
      <c r="AD71" s="134">
        <v>0</v>
      </c>
      <c r="AE71" s="110">
        <f t="shared" si="126"/>
        <v>411334</v>
      </c>
      <c r="AF71" s="99">
        <v>0</v>
      </c>
      <c r="AG71" s="99">
        <f t="shared" si="127"/>
        <v>411334</v>
      </c>
      <c r="AH71" s="107" t="s">
        <v>648</v>
      </c>
      <c r="AI71" s="108" t="s">
        <v>187</v>
      </c>
      <c r="AJ71" s="125">
        <v>41133.4</v>
      </c>
      <c r="AK71" s="109">
        <v>0</v>
      </c>
      <c r="AL71" s="10"/>
    </row>
    <row r="72" spans="1:38" ht="173.25" x14ac:dyDescent="0.25">
      <c r="A72" s="11">
        <v>64</v>
      </c>
      <c r="B72" s="144">
        <v>119235</v>
      </c>
      <c r="C72" s="174">
        <v>479</v>
      </c>
      <c r="D72" s="173" t="s">
        <v>172</v>
      </c>
      <c r="E72" s="76" t="s">
        <v>601</v>
      </c>
      <c r="F72" s="65" t="s">
        <v>600</v>
      </c>
      <c r="G72" s="70" t="s">
        <v>713</v>
      </c>
      <c r="H72" s="62" t="s">
        <v>714</v>
      </c>
      <c r="I72" s="225" t="s">
        <v>187</v>
      </c>
      <c r="J72" s="5" t="s">
        <v>715</v>
      </c>
      <c r="K72" s="26">
        <v>43276</v>
      </c>
      <c r="L72" s="26">
        <v>43702</v>
      </c>
      <c r="M72" s="49">
        <f>S72/AE72*100</f>
        <v>84.999999139224727</v>
      </c>
      <c r="N72" s="42">
        <v>5</v>
      </c>
      <c r="O72" s="42" t="s">
        <v>716</v>
      </c>
      <c r="P72" s="42" t="s">
        <v>717</v>
      </c>
      <c r="Q72" s="42" t="s">
        <v>223</v>
      </c>
      <c r="R72" s="4" t="s">
        <v>605</v>
      </c>
      <c r="S72" s="102">
        <f t="shared" ref="S72:S74" si="131">T72+U72</f>
        <v>246870.47</v>
      </c>
      <c r="T72" s="188">
        <v>246870.47</v>
      </c>
      <c r="U72" s="113">
        <v>0</v>
      </c>
      <c r="V72" s="102">
        <f t="shared" si="124"/>
        <v>37756.660000000003</v>
      </c>
      <c r="W72" s="188">
        <v>37756.660000000003</v>
      </c>
      <c r="X72" s="113">
        <v>0</v>
      </c>
      <c r="Y72" s="102">
        <f>Z72+AA72</f>
        <v>5808.72</v>
      </c>
      <c r="Z72" s="114">
        <v>5808.72</v>
      </c>
      <c r="AA72" s="114">
        <v>0</v>
      </c>
      <c r="AB72" s="99">
        <f t="shared" si="125"/>
        <v>0</v>
      </c>
      <c r="AC72" s="113"/>
      <c r="AD72" s="113"/>
      <c r="AE72" s="110">
        <f>S72+V72+Y72+AB72</f>
        <v>290435.84999999998</v>
      </c>
      <c r="AF72" s="115"/>
      <c r="AG72" s="99">
        <f t="shared" si="127"/>
        <v>290435.84999999998</v>
      </c>
      <c r="AH72" s="107" t="s">
        <v>648</v>
      </c>
      <c r="AI72" s="115"/>
      <c r="AJ72" s="285">
        <v>0</v>
      </c>
      <c r="AK72" s="123">
        <v>0</v>
      </c>
      <c r="AL72" s="10"/>
    </row>
    <row r="73" spans="1:38" ht="141.75" x14ac:dyDescent="0.25">
      <c r="A73" s="79">
        <v>65</v>
      </c>
      <c r="B73" s="143">
        <v>119160</v>
      </c>
      <c r="C73" s="174">
        <v>482</v>
      </c>
      <c r="D73" s="173" t="s">
        <v>178</v>
      </c>
      <c r="E73" s="277" t="s">
        <v>601</v>
      </c>
      <c r="F73" s="65" t="s">
        <v>600</v>
      </c>
      <c r="G73" s="25" t="s">
        <v>893</v>
      </c>
      <c r="H73" s="25" t="s">
        <v>894</v>
      </c>
      <c r="I73" s="225" t="s">
        <v>187</v>
      </c>
      <c r="J73" s="25" t="s">
        <v>895</v>
      </c>
      <c r="K73" s="26">
        <v>43304</v>
      </c>
      <c r="L73" s="26">
        <v>43792</v>
      </c>
      <c r="M73" s="49">
        <f>S73/AE73*100</f>
        <v>84.99999840000666</v>
      </c>
      <c r="N73" s="42">
        <v>5</v>
      </c>
      <c r="O73" s="42" t="s">
        <v>716</v>
      </c>
      <c r="P73" s="42" t="s">
        <v>897</v>
      </c>
      <c r="Q73" s="42" t="s">
        <v>223</v>
      </c>
      <c r="R73" s="4" t="s">
        <v>896</v>
      </c>
      <c r="S73" s="102">
        <f t="shared" si="131"/>
        <v>212500.88</v>
      </c>
      <c r="T73" s="114">
        <v>212500.88</v>
      </c>
      <c r="U73" s="113">
        <v>0</v>
      </c>
      <c r="V73" s="102">
        <f t="shared" si="124"/>
        <v>32500.1</v>
      </c>
      <c r="W73" s="114">
        <v>32500.1</v>
      </c>
      <c r="X73" s="113">
        <v>0</v>
      </c>
      <c r="Y73" s="102">
        <f t="shared" ref="Y73:Y74" si="132">Z73+AA73</f>
        <v>5000.0600000000004</v>
      </c>
      <c r="Z73" s="114">
        <v>5000.0600000000004</v>
      </c>
      <c r="AA73" s="114">
        <v>0</v>
      </c>
      <c r="AB73" s="99">
        <f t="shared" si="125"/>
        <v>0</v>
      </c>
      <c r="AC73" s="113">
        <v>0</v>
      </c>
      <c r="AD73" s="113"/>
      <c r="AE73" s="110">
        <f t="shared" si="126"/>
        <v>250001.04</v>
      </c>
      <c r="AF73" s="115"/>
      <c r="AG73" s="99">
        <f t="shared" si="127"/>
        <v>250001.04</v>
      </c>
      <c r="AH73" s="107" t="s">
        <v>648</v>
      </c>
      <c r="AI73" s="115"/>
      <c r="AJ73" s="285">
        <v>0</v>
      </c>
      <c r="AK73" s="109">
        <v>0</v>
      </c>
      <c r="AL73" s="10"/>
    </row>
    <row r="74" spans="1:38" ht="157.5" x14ac:dyDescent="0.25">
      <c r="A74" s="74">
        <v>66</v>
      </c>
      <c r="B74" s="143">
        <v>117063</v>
      </c>
      <c r="C74" s="174">
        <v>411</v>
      </c>
      <c r="D74" s="173" t="s">
        <v>767</v>
      </c>
      <c r="E74" s="304" t="s">
        <v>958</v>
      </c>
      <c r="F74" s="65" t="s">
        <v>675</v>
      </c>
      <c r="G74" s="25" t="s">
        <v>959</v>
      </c>
      <c r="H74" s="25" t="s">
        <v>894</v>
      </c>
      <c r="I74" s="305" t="s">
        <v>187</v>
      </c>
      <c r="J74" s="25" t="s">
        <v>960</v>
      </c>
      <c r="K74" s="26">
        <v>43313</v>
      </c>
      <c r="L74" s="26">
        <v>43677</v>
      </c>
      <c r="M74" s="42">
        <v>85</v>
      </c>
      <c r="N74" s="42">
        <v>5</v>
      </c>
      <c r="O74" s="42" t="s">
        <v>716</v>
      </c>
      <c r="P74" s="42" t="s">
        <v>897</v>
      </c>
      <c r="Q74" s="42" t="s">
        <v>223</v>
      </c>
      <c r="R74" s="4" t="s">
        <v>605</v>
      </c>
      <c r="S74" s="102">
        <f t="shared" si="131"/>
        <v>213015.1</v>
      </c>
      <c r="T74" s="113">
        <v>213015.1</v>
      </c>
      <c r="U74" s="113">
        <v>0</v>
      </c>
      <c r="V74" s="102">
        <f t="shared" si="124"/>
        <v>32578.78</v>
      </c>
      <c r="W74" s="113">
        <v>32578.78</v>
      </c>
      <c r="X74" s="113">
        <v>0</v>
      </c>
      <c r="Y74" s="102">
        <f t="shared" si="132"/>
        <v>5012.12</v>
      </c>
      <c r="Z74" s="114">
        <v>5012.12</v>
      </c>
      <c r="AA74" s="114">
        <v>0</v>
      </c>
      <c r="AB74" s="99">
        <f t="shared" si="125"/>
        <v>0</v>
      </c>
      <c r="AC74" s="113">
        <v>0</v>
      </c>
      <c r="AD74" s="113"/>
      <c r="AE74" s="110">
        <f t="shared" si="126"/>
        <v>250606</v>
      </c>
      <c r="AF74" s="115"/>
      <c r="AG74" s="99">
        <f t="shared" si="127"/>
        <v>250606</v>
      </c>
      <c r="AH74" s="107" t="s">
        <v>648</v>
      </c>
      <c r="AI74" s="115"/>
      <c r="AJ74" s="116">
        <v>0</v>
      </c>
      <c r="AK74" s="115">
        <v>0</v>
      </c>
      <c r="AL74" s="10"/>
    </row>
    <row r="75" spans="1:38" ht="173.25" x14ac:dyDescent="0.25">
      <c r="A75" s="11">
        <v>67</v>
      </c>
      <c r="B75" s="144">
        <v>119289</v>
      </c>
      <c r="C75" s="85">
        <v>484</v>
      </c>
      <c r="D75" s="65" t="s">
        <v>175</v>
      </c>
      <c r="E75" s="4" t="s">
        <v>601</v>
      </c>
      <c r="F75" s="4" t="s">
        <v>600</v>
      </c>
      <c r="G75" s="190" t="s">
        <v>689</v>
      </c>
      <c r="H75" s="18" t="s">
        <v>690</v>
      </c>
      <c r="I75" s="65" t="s">
        <v>399</v>
      </c>
      <c r="J75" s="5" t="s">
        <v>691</v>
      </c>
      <c r="K75" s="6">
        <v>43271</v>
      </c>
      <c r="L75" s="189">
        <v>43758</v>
      </c>
      <c r="M75" s="7">
        <f>S75/AE75*100</f>
        <v>85.000003319296809</v>
      </c>
      <c r="N75" s="198">
        <v>3</v>
      </c>
      <c r="O75" s="8" t="s">
        <v>483</v>
      </c>
      <c r="P75" s="8" t="s">
        <v>647</v>
      </c>
      <c r="Q75" s="8" t="s">
        <v>223</v>
      </c>
      <c r="R75" s="4" t="s">
        <v>605</v>
      </c>
      <c r="S75" s="102">
        <f>T75+U75</f>
        <v>332901.85000000009</v>
      </c>
      <c r="T75" s="188">
        <v>332901.85000000009</v>
      </c>
      <c r="U75" s="188">
        <v>0</v>
      </c>
      <c r="V75" s="102">
        <f>W75+X75</f>
        <v>50914.380000000005</v>
      </c>
      <c r="W75" s="188">
        <v>50914.380000000005</v>
      </c>
      <c r="X75" s="188">
        <v>0</v>
      </c>
      <c r="Y75" s="102">
        <f>Z75+AA75</f>
        <v>7832.9900000000016</v>
      </c>
      <c r="Z75" s="180">
        <v>7832.9900000000016</v>
      </c>
      <c r="AA75" s="180">
        <v>0</v>
      </c>
      <c r="AB75" s="99">
        <f>AC75+AD75</f>
        <v>0</v>
      </c>
      <c r="AC75" s="179">
        <v>0</v>
      </c>
      <c r="AD75" s="179">
        <v>0</v>
      </c>
      <c r="AE75" s="110">
        <f>S75+V75+Y75+AB75</f>
        <v>391649.22000000009</v>
      </c>
      <c r="AF75" s="191">
        <v>0</v>
      </c>
      <c r="AG75" s="99">
        <f>AE75+AF75</f>
        <v>391649.22000000009</v>
      </c>
      <c r="AH75" s="107" t="s">
        <v>648</v>
      </c>
      <c r="AI75" s="115"/>
      <c r="AJ75" s="285">
        <v>0</v>
      </c>
      <c r="AK75" s="109">
        <v>0</v>
      </c>
      <c r="AL75" s="10"/>
    </row>
    <row r="76" spans="1:38" ht="220.5" x14ac:dyDescent="0.25">
      <c r="A76" s="11">
        <v>68</v>
      </c>
      <c r="B76" s="144">
        <v>119720</v>
      </c>
      <c r="C76" s="85">
        <v>481</v>
      </c>
      <c r="D76" s="65" t="s">
        <v>175</v>
      </c>
      <c r="E76" s="4" t="s">
        <v>601</v>
      </c>
      <c r="F76" s="65" t="s">
        <v>600</v>
      </c>
      <c r="G76" s="190" t="s">
        <v>649</v>
      </c>
      <c r="H76" s="18" t="s">
        <v>650</v>
      </c>
      <c r="I76" s="65" t="s">
        <v>399</v>
      </c>
      <c r="J76" s="5" t="s">
        <v>652</v>
      </c>
      <c r="K76" s="6">
        <v>43264</v>
      </c>
      <c r="L76" s="189">
        <v>43751</v>
      </c>
      <c r="M76" s="7">
        <f>S76/AE76*100</f>
        <v>85.00000159999999</v>
      </c>
      <c r="N76" s="187">
        <v>3</v>
      </c>
      <c r="O76" s="8" t="s">
        <v>484</v>
      </c>
      <c r="P76" s="8" t="s">
        <v>651</v>
      </c>
      <c r="Q76" s="8" t="s">
        <v>223</v>
      </c>
      <c r="R76" s="4" t="s">
        <v>605</v>
      </c>
      <c r="S76" s="102">
        <f>T76+U76</f>
        <v>531250.01</v>
      </c>
      <c r="T76" s="188">
        <v>531250.01</v>
      </c>
      <c r="U76" s="188">
        <v>0</v>
      </c>
      <c r="V76" s="102">
        <f>W76+X76</f>
        <v>81249.989999999991</v>
      </c>
      <c r="W76" s="188">
        <v>81249.989999999991</v>
      </c>
      <c r="X76" s="188">
        <v>0</v>
      </c>
      <c r="Y76" s="102">
        <f>Z76+AA76</f>
        <v>12500</v>
      </c>
      <c r="Z76" s="180">
        <v>12500</v>
      </c>
      <c r="AA76" s="180">
        <v>0</v>
      </c>
      <c r="AB76" s="99">
        <f>AC76+AD76</f>
        <v>0</v>
      </c>
      <c r="AC76" s="179">
        <v>0</v>
      </c>
      <c r="AD76" s="179">
        <v>0</v>
      </c>
      <c r="AE76" s="110">
        <f>S76+V76+Y76+AB76</f>
        <v>625000</v>
      </c>
      <c r="AF76" s="191">
        <v>19813.5</v>
      </c>
      <c r="AG76" s="99">
        <f>AE76+AF76</f>
        <v>644813.5</v>
      </c>
      <c r="AH76" s="107" t="s">
        <v>648</v>
      </c>
      <c r="AI76" s="115"/>
      <c r="AJ76" s="285">
        <v>0</v>
      </c>
      <c r="AK76" s="109">
        <v>0</v>
      </c>
      <c r="AL76" s="10"/>
    </row>
    <row r="77" spans="1:38" ht="189" x14ac:dyDescent="0.25">
      <c r="A77" s="11">
        <v>69</v>
      </c>
      <c r="B77" s="144">
        <v>120582</v>
      </c>
      <c r="C77" s="174">
        <v>109</v>
      </c>
      <c r="D77" s="65" t="s">
        <v>175</v>
      </c>
      <c r="E77" s="12" t="s">
        <v>241</v>
      </c>
      <c r="F77" s="89" t="s">
        <v>380</v>
      </c>
      <c r="G77" s="18" t="s">
        <v>226</v>
      </c>
      <c r="H77" s="18" t="s">
        <v>229</v>
      </c>
      <c r="I77" s="65" t="s">
        <v>187</v>
      </c>
      <c r="J77" s="5" t="s">
        <v>232</v>
      </c>
      <c r="K77" s="6">
        <v>43129</v>
      </c>
      <c r="L77" s="6" t="s">
        <v>240</v>
      </c>
      <c r="M77" s="7">
        <v>85.000000819683009</v>
      </c>
      <c r="N77" s="8">
        <v>1</v>
      </c>
      <c r="O77" s="8" t="s">
        <v>236</v>
      </c>
      <c r="P77" s="8" t="s">
        <v>236</v>
      </c>
      <c r="Q77" s="14" t="s">
        <v>223</v>
      </c>
      <c r="R77" s="8" t="s">
        <v>36</v>
      </c>
      <c r="S77" s="99">
        <f>T77+U77</f>
        <v>518493.12</v>
      </c>
      <c r="T77" s="101">
        <v>518493.12</v>
      </c>
      <c r="U77" s="101">
        <v>0</v>
      </c>
      <c r="V77" s="102">
        <f t="shared" si="124"/>
        <v>79298.94</v>
      </c>
      <c r="W77" s="101">
        <v>79298.94</v>
      </c>
      <c r="X77" s="101">
        <v>0</v>
      </c>
      <c r="Y77" s="99">
        <f>Z77+AA77</f>
        <v>12199.84</v>
      </c>
      <c r="Z77" s="101">
        <v>12199.84</v>
      </c>
      <c r="AA77" s="101">
        <v>0</v>
      </c>
      <c r="AB77" s="99">
        <f t="shared" si="125"/>
        <v>0</v>
      </c>
      <c r="AC77" s="101"/>
      <c r="AD77" s="101"/>
      <c r="AE77" s="110">
        <f t="shared" si="126"/>
        <v>609991.9</v>
      </c>
      <c r="AF77" s="99">
        <v>0</v>
      </c>
      <c r="AG77" s="99">
        <f t="shared" si="127"/>
        <v>609991.9</v>
      </c>
      <c r="AH77" s="107" t="s">
        <v>648</v>
      </c>
      <c r="AI77" s="108" t="s">
        <v>187</v>
      </c>
      <c r="AJ77" s="125">
        <v>33149.410000000003</v>
      </c>
      <c r="AK77" s="117">
        <v>5069.91</v>
      </c>
      <c r="AL77" s="10"/>
    </row>
    <row r="78" spans="1:38" s="3" customFormat="1" ht="173.25" x14ac:dyDescent="0.25">
      <c r="A78" s="11">
        <v>70</v>
      </c>
      <c r="B78" s="144">
        <v>120630</v>
      </c>
      <c r="C78" s="174">
        <v>101</v>
      </c>
      <c r="D78" s="65" t="s">
        <v>175</v>
      </c>
      <c r="E78" s="42" t="s">
        <v>241</v>
      </c>
      <c r="F78" s="89" t="s">
        <v>380</v>
      </c>
      <c r="G78" s="18" t="s">
        <v>328</v>
      </c>
      <c r="H78" s="18" t="s">
        <v>331</v>
      </c>
      <c r="I78" s="65" t="s">
        <v>187</v>
      </c>
      <c r="J78" s="39" t="s">
        <v>337</v>
      </c>
      <c r="K78" s="6">
        <v>43145</v>
      </c>
      <c r="L78" s="6">
        <v>43630</v>
      </c>
      <c r="M78" s="7">
        <v>85.000000236289679</v>
      </c>
      <c r="N78" s="4">
        <v>1</v>
      </c>
      <c r="O78" s="4" t="s">
        <v>236</v>
      </c>
      <c r="P78" s="4" t="s">
        <v>336</v>
      </c>
      <c r="Q78" s="54" t="s">
        <v>223</v>
      </c>
      <c r="R78" s="8" t="s">
        <v>36</v>
      </c>
      <c r="S78" s="99">
        <f t="shared" ref="S78:S79" si="133">T78+U78</f>
        <v>359727.94</v>
      </c>
      <c r="T78" s="101">
        <v>359727.94</v>
      </c>
      <c r="U78" s="101">
        <v>0</v>
      </c>
      <c r="V78" s="102">
        <f t="shared" si="124"/>
        <v>55017.21</v>
      </c>
      <c r="W78" s="101">
        <v>55017.21</v>
      </c>
      <c r="X78" s="101">
        <v>0</v>
      </c>
      <c r="Y78" s="99">
        <f t="shared" ref="Y78:Y79" si="134">Z78+AA78</f>
        <v>8464.19</v>
      </c>
      <c r="Z78" s="101">
        <v>8464.19</v>
      </c>
      <c r="AA78" s="101">
        <v>0</v>
      </c>
      <c r="AB78" s="99">
        <f t="shared" si="125"/>
        <v>0</v>
      </c>
      <c r="AC78" s="101"/>
      <c r="AD78" s="101"/>
      <c r="AE78" s="110">
        <f t="shared" si="126"/>
        <v>423209.34</v>
      </c>
      <c r="AF78" s="99">
        <v>0</v>
      </c>
      <c r="AG78" s="99">
        <f t="shared" si="127"/>
        <v>423209.34</v>
      </c>
      <c r="AH78" s="107" t="s">
        <v>648</v>
      </c>
      <c r="AI78" s="108"/>
      <c r="AJ78" s="125">
        <f>21160+17158.23+19693.85</f>
        <v>58012.079999999994</v>
      </c>
      <c r="AK78" s="109">
        <f>2624.2+1467.08</f>
        <v>4091.2799999999997</v>
      </c>
      <c r="AL78" s="55"/>
    </row>
    <row r="79" spans="1:38" s="3" customFormat="1" ht="157.5" x14ac:dyDescent="0.25">
      <c r="A79" s="11">
        <v>71</v>
      </c>
      <c r="B79" s="144">
        <v>120672</v>
      </c>
      <c r="C79" s="174">
        <v>106</v>
      </c>
      <c r="D79" s="65" t="s">
        <v>175</v>
      </c>
      <c r="E79" s="42" t="s">
        <v>241</v>
      </c>
      <c r="F79" s="89" t="s">
        <v>380</v>
      </c>
      <c r="G79" s="18" t="s">
        <v>329</v>
      </c>
      <c r="H79" s="18" t="s">
        <v>332</v>
      </c>
      <c r="I79" s="65" t="s">
        <v>187</v>
      </c>
      <c r="J79" s="39" t="s">
        <v>338</v>
      </c>
      <c r="K79" s="6">
        <v>43145</v>
      </c>
      <c r="L79" s="6">
        <v>43630</v>
      </c>
      <c r="M79" s="7">
        <v>85</v>
      </c>
      <c r="N79" s="4">
        <v>1</v>
      </c>
      <c r="O79" s="4" t="s">
        <v>236</v>
      </c>
      <c r="P79" s="4" t="s">
        <v>236</v>
      </c>
      <c r="Q79" s="54" t="s">
        <v>223</v>
      </c>
      <c r="R79" s="8" t="s">
        <v>36</v>
      </c>
      <c r="S79" s="99">
        <f t="shared" si="133"/>
        <v>360234.51</v>
      </c>
      <c r="T79" s="197">
        <v>360234.51</v>
      </c>
      <c r="U79" s="101">
        <v>0</v>
      </c>
      <c r="V79" s="102">
        <f t="shared" si="124"/>
        <v>55094.69</v>
      </c>
      <c r="W79" s="267">
        <v>55094.69</v>
      </c>
      <c r="X79" s="101">
        <v>0</v>
      </c>
      <c r="Y79" s="99">
        <f t="shared" si="134"/>
        <v>8476.11</v>
      </c>
      <c r="Z79" s="197">
        <v>8476.11</v>
      </c>
      <c r="AA79" s="101">
        <v>0</v>
      </c>
      <c r="AB79" s="99">
        <f t="shared" si="125"/>
        <v>0</v>
      </c>
      <c r="AC79" s="101"/>
      <c r="AD79" s="101"/>
      <c r="AE79" s="110">
        <f t="shared" si="126"/>
        <v>423805.31</v>
      </c>
      <c r="AF79" s="99">
        <v>0</v>
      </c>
      <c r="AG79" s="99">
        <f t="shared" si="127"/>
        <v>423805.31</v>
      </c>
      <c r="AH79" s="107" t="s">
        <v>648</v>
      </c>
      <c r="AI79" s="108"/>
      <c r="AJ79" s="125">
        <v>0</v>
      </c>
      <c r="AK79" s="109">
        <v>0</v>
      </c>
      <c r="AL79" s="55"/>
    </row>
    <row r="80" spans="1:38" s="3" customFormat="1" ht="141.75" x14ac:dyDescent="0.25">
      <c r="A80" s="11">
        <v>72</v>
      </c>
      <c r="B80" s="144">
        <v>118196</v>
      </c>
      <c r="C80" s="264">
        <v>425</v>
      </c>
      <c r="D80" s="65" t="s">
        <v>664</v>
      </c>
      <c r="E80" s="42" t="s">
        <v>167</v>
      </c>
      <c r="F80" s="89" t="s">
        <v>675</v>
      </c>
      <c r="G80" s="18" t="s">
        <v>665</v>
      </c>
      <c r="H80" s="18" t="s">
        <v>669</v>
      </c>
      <c r="I80" s="65" t="s">
        <v>475</v>
      </c>
      <c r="J80" s="39" t="s">
        <v>666</v>
      </c>
      <c r="K80" s="6">
        <v>43269</v>
      </c>
      <c r="L80" s="268" t="s">
        <v>667</v>
      </c>
      <c r="M80" s="7">
        <v>85</v>
      </c>
      <c r="N80" s="4">
        <v>1</v>
      </c>
      <c r="O80" s="4" t="s">
        <v>236</v>
      </c>
      <c r="P80" s="4" t="s">
        <v>236</v>
      </c>
      <c r="Q80" s="54" t="s">
        <v>223</v>
      </c>
      <c r="R80" s="8" t="s">
        <v>36</v>
      </c>
      <c r="S80">
        <v>339668.5</v>
      </c>
      <c r="T80" s="269">
        <v>339668.5</v>
      </c>
      <c r="U80" s="188">
        <v>0</v>
      </c>
      <c r="V80" s="270">
        <v>51949.3</v>
      </c>
      <c r="W80" s="267">
        <v>51949.3</v>
      </c>
      <c r="X80" s="188">
        <v>0</v>
      </c>
      <c r="Y80" s="271">
        <v>7992.2</v>
      </c>
      <c r="Z80" s="269">
        <v>7992.2</v>
      </c>
      <c r="AA80" s="188">
        <v>0</v>
      </c>
      <c r="AB80" s="99">
        <f>AC80+AD80</f>
        <v>0</v>
      </c>
      <c r="AC80" s="188"/>
      <c r="AD80" s="188"/>
      <c r="AE80" s="110">
        <f>S80+V80+Y80+AB80</f>
        <v>399610</v>
      </c>
      <c r="AF80" s="197">
        <v>0</v>
      </c>
      <c r="AG80" s="99">
        <f>AE80+AF80</f>
        <v>399610</v>
      </c>
      <c r="AH80" s="107" t="s">
        <v>648</v>
      </c>
      <c r="AI80" s="272"/>
      <c r="AJ80" s="109">
        <v>0</v>
      </c>
      <c r="AK80" s="109">
        <v>0</v>
      </c>
      <c r="AL80" s="55"/>
    </row>
    <row r="81" spans="1:38" s="9" customFormat="1" ht="236.25" x14ac:dyDescent="0.25">
      <c r="A81" s="11">
        <v>73</v>
      </c>
      <c r="B81" s="144">
        <v>119193</v>
      </c>
      <c r="C81" s="174">
        <v>2</v>
      </c>
      <c r="D81" s="65" t="s">
        <v>173</v>
      </c>
      <c r="E81" s="12" t="s">
        <v>165</v>
      </c>
      <c r="F81" s="89" t="s">
        <v>125</v>
      </c>
      <c r="G81" s="18" t="s">
        <v>37</v>
      </c>
      <c r="H81" s="18" t="s">
        <v>35</v>
      </c>
      <c r="I81" s="225" t="s">
        <v>187</v>
      </c>
      <c r="J81" s="5" t="s">
        <v>38</v>
      </c>
      <c r="K81" s="6">
        <v>42459</v>
      </c>
      <c r="L81" s="6">
        <v>43373</v>
      </c>
      <c r="M81" s="7">
        <f>S81/AE81*100</f>
        <v>83.983862816086358</v>
      </c>
      <c r="N81" s="8" t="s">
        <v>155</v>
      </c>
      <c r="O81" s="8" t="s">
        <v>156</v>
      </c>
      <c r="P81" s="8" t="s">
        <v>156</v>
      </c>
      <c r="Q81" s="14" t="s">
        <v>157</v>
      </c>
      <c r="R81" s="4" t="s">
        <v>36</v>
      </c>
      <c r="S81" s="99">
        <f>T81+U81</f>
        <v>11141147.18</v>
      </c>
      <c r="T81" s="101">
        <v>8984364.5299999993</v>
      </c>
      <c r="U81" s="101">
        <v>2156782.65</v>
      </c>
      <c r="V81" s="99">
        <f>W81+X81</f>
        <v>0</v>
      </c>
      <c r="W81" s="101">
        <v>0</v>
      </c>
      <c r="X81" s="101">
        <v>0</v>
      </c>
      <c r="Y81" s="99">
        <f>Z81+AA81</f>
        <v>2124671.7600000002</v>
      </c>
      <c r="Z81" s="101">
        <v>1585476.09</v>
      </c>
      <c r="AA81" s="101">
        <v>539195.67000000004</v>
      </c>
      <c r="AB81" s="99">
        <f t="shared" si="125"/>
        <v>0</v>
      </c>
      <c r="AC81" s="101"/>
      <c r="AD81" s="101"/>
      <c r="AE81" s="110">
        <f t="shared" si="126"/>
        <v>13265818.939999999</v>
      </c>
      <c r="AF81" s="99">
        <v>0</v>
      </c>
      <c r="AG81" s="99">
        <f t="shared" si="127"/>
        <v>13265818.939999999</v>
      </c>
      <c r="AH81" s="107" t="s">
        <v>648</v>
      </c>
      <c r="AI81" s="108" t="s">
        <v>375</v>
      </c>
      <c r="AJ81" s="112">
        <f>5849501.22+34624.03</f>
        <v>5884125.25</v>
      </c>
      <c r="AK81" s="109">
        <v>0</v>
      </c>
      <c r="AL81" s="71"/>
    </row>
    <row r="82" spans="1:38" ht="204.75" x14ac:dyDescent="0.25">
      <c r="A82" s="11">
        <v>74</v>
      </c>
      <c r="B82" s="144">
        <v>117842</v>
      </c>
      <c r="C82" s="174">
        <v>3</v>
      </c>
      <c r="D82" s="65" t="s">
        <v>173</v>
      </c>
      <c r="E82" s="12" t="s">
        <v>165</v>
      </c>
      <c r="F82" s="91" t="s">
        <v>125</v>
      </c>
      <c r="G82" s="18" t="s">
        <v>40</v>
      </c>
      <c r="H82" s="18" t="s">
        <v>39</v>
      </c>
      <c r="I82" s="65" t="s">
        <v>207</v>
      </c>
      <c r="J82" s="5" t="s">
        <v>41</v>
      </c>
      <c r="K82" s="6">
        <v>42534</v>
      </c>
      <c r="L82" s="6">
        <v>43446</v>
      </c>
      <c r="M82" s="7">
        <f t="shared" ref="M82:M145" si="135">S82/AE82*100</f>
        <v>83.983862836833197</v>
      </c>
      <c r="N82" s="8" t="s">
        <v>155</v>
      </c>
      <c r="O82" s="8" t="s">
        <v>156</v>
      </c>
      <c r="P82" s="8" t="s">
        <v>156</v>
      </c>
      <c r="Q82" s="14" t="s">
        <v>157</v>
      </c>
      <c r="R82" s="4" t="s">
        <v>36</v>
      </c>
      <c r="S82" s="99">
        <f>T82+U82</f>
        <v>16024237.960000001</v>
      </c>
      <c r="T82" s="101">
        <v>12922151.800000001</v>
      </c>
      <c r="U82" s="101">
        <v>3102086.16</v>
      </c>
      <c r="V82" s="99">
        <f t="shared" ref="V82:V145" si="136">W82+X82</f>
        <v>0</v>
      </c>
      <c r="W82" s="101">
        <v>0</v>
      </c>
      <c r="X82" s="101">
        <v>0</v>
      </c>
      <c r="Y82" s="99">
        <f>Z82+AA82</f>
        <v>3055901.27</v>
      </c>
      <c r="Z82" s="101">
        <v>2280379.73</v>
      </c>
      <c r="AA82" s="101">
        <v>775521.54</v>
      </c>
      <c r="AB82" s="99">
        <f t="shared" si="125"/>
        <v>0</v>
      </c>
      <c r="AC82" s="101"/>
      <c r="AD82" s="101"/>
      <c r="AE82" s="110">
        <f t="shared" si="126"/>
        <v>19080139.23</v>
      </c>
      <c r="AF82" s="99">
        <v>0</v>
      </c>
      <c r="AG82" s="99">
        <f t="shared" si="127"/>
        <v>19080139.23</v>
      </c>
      <c r="AH82" s="107" t="s">
        <v>648</v>
      </c>
      <c r="AI82" s="108" t="s">
        <v>376</v>
      </c>
      <c r="AJ82" s="109">
        <f>5848703.79+2399901.68</f>
        <v>8248605.4700000007</v>
      </c>
      <c r="AK82" s="117">
        <v>0</v>
      </c>
      <c r="AL82" s="10"/>
    </row>
    <row r="83" spans="1:38" ht="189" x14ac:dyDescent="0.25">
      <c r="A83" s="11">
        <v>75</v>
      </c>
      <c r="B83" s="144">
        <v>118291</v>
      </c>
      <c r="C83" s="174">
        <v>4</v>
      </c>
      <c r="D83" s="65" t="s">
        <v>174</v>
      </c>
      <c r="E83" s="12" t="s">
        <v>165</v>
      </c>
      <c r="F83" s="91" t="s">
        <v>125</v>
      </c>
      <c r="G83" s="18" t="s">
        <v>43</v>
      </c>
      <c r="H83" s="18" t="s">
        <v>42</v>
      </c>
      <c r="I83" s="65" t="s">
        <v>206</v>
      </c>
      <c r="J83" s="5" t="s">
        <v>44</v>
      </c>
      <c r="K83" s="6">
        <v>42459</v>
      </c>
      <c r="L83" s="6">
        <v>43220</v>
      </c>
      <c r="M83" s="7">
        <f t="shared" si="135"/>
        <v>83.983862772799696</v>
      </c>
      <c r="N83" s="8" t="s">
        <v>155</v>
      </c>
      <c r="O83" s="8" t="s">
        <v>156</v>
      </c>
      <c r="P83" s="8" t="s">
        <v>156</v>
      </c>
      <c r="Q83" s="14" t="s">
        <v>157</v>
      </c>
      <c r="R83" s="4" t="s">
        <v>36</v>
      </c>
      <c r="S83" s="99">
        <f t="shared" ref="S83:S146" si="137">T83+U83</f>
        <v>9512414.3200000003</v>
      </c>
      <c r="T83" s="101">
        <v>7670933.3799999999</v>
      </c>
      <c r="U83" s="101">
        <v>1841480.94</v>
      </c>
      <c r="V83" s="99">
        <f t="shared" si="136"/>
        <v>0</v>
      </c>
      <c r="W83" s="101">
        <v>0</v>
      </c>
      <c r="X83" s="101">
        <v>0</v>
      </c>
      <c r="Y83" s="99">
        <f t="shared" ref="Y83:Y146" si="138">Z83+AA83</f>
        <v>1814064.3699999999</v>
      </c>
      <c r="Z83" s="101">
        <v>1353694.13</v>
      </c>
      <c r="AA83" s="101">
        <v>460370.24</v>
      </c>
      <c r="AB83" s="99">
        <f t="shared" si="125"/>
        <v>0</v>
      </c>
      <c r="AC83" s="101"/>
      <c r="AD83" s="101"/>
      <c r="AE83" s="110">
        <f t="shared" si="126"/>
        <v>11326478.689999999</v>
      </c>
      <c r="AF83" s="99">
        <v>0</v>
      </c>
      <c r="AG83" s="99">
        <f t="shared" si="127"/>
        <v>11326478.689999999</v>
      </c>
      <c r="AH83" s="107" t="s">
        <v>648</v>
      </c>
      <c r="AI83" s="108" t="s">
        <v>221</v>
      </c>
      <c r="AJ83" s="109">
        <v>8122384.6200000001</v>
      </c>
      <c r="AK83" s="117">
        <v>0</v>
      </c>
      <c r="AL83" s="10"/>
    </row>
    <row r="84" spans="1:38" ht="141.75" x14ac:dyDescent="0.25">
      <c r="A84" s="11">
        <v>76</v>
      </c>
      <c r="B84" s="144">
        <v>118957</v>
      </c>
      <c r="C84" s="174">
        <v>5</v>
      </c>
      <c r="D84" s="65" t="s">
        <v>178</v>
      </c>
      <c r="E84" s="12" t="s">
        <v>165</v>
      </c>
      <c r="F84" s="91" t="s">
        <v>125</v>
      </c>
      <c r="G84" s="18" t="s">
        <v>46</v>
      </c>
      <c r="H84" s="18" t="s">
        <v>45</v>
      </c>
      <c r="I84" s="65" t="s">
        <v>207</v>
      </c>
      <c r="J84" s="5" t="s">
        <v>47</v>
      </c>
      <c r="K84" s="6">
        <v>42900</v>
      </c>
      <c r="L84" s="6">
        <v>43722</v>
      </c>
      <c r="M84" s="7">
        <f t="shared" si="135"/>
        <v>83.983862721834797</v>
      </c>
      <c r="N84" s="8" t="s">
        <v>155</v>
      </c>
      <c r="O84" s="8" t="s">
        <v>156</v>
      </c>
      <c r="P84" s="8" t="s">
        <v>156</v>
      </c>
      <c r="Q84" s="14" t="s">
        <v>157</v>
      </c>
      <c r="R84" s="4" t="s">
        <v>36</v>
      </c>
      <c r="S84" s="99">
        <f>T84+U84</f>
        <v>4555318.1900000004</v>
      </c>
      <c r="T84" s="101">
        <v>3673467.24</v>
      </c>
      <c r="U84" s="101">
        <v>881850.95</v>
      </c>
      <c r="V84" s="99">
        <f t="shared" si="136"/>
        <v>0</v>
      </c>
      <c r="W84" s="101">
        <v>0</v>
      </c>
      <c r="X84" s="101">
        <v>0</v>
      </c>
      <c r="Y84" s="99">
        <f t="shared" si="138"/>
        <v>868721.67</v>
      </c>
      <c r="Z84" s="101">
        <v>648258.93000000005</v>
      </c>
      <c r="AA84" s="101">
        <v>220462.74</v>
      </c>
      <c r="AB84" s="99">
        <f t="shared" si="125"/>
        <v>0</v>
      </c>
      <c r="AC84" s="101"/>
      <c r="AD84" s="101"/>
      <c r="AE84" s="110">
        <f t="shared" si="126"/>
        <v>5424039.8600000003</v>
      </c>
      <c r="AF84" s="99">
        <v>0</v>
      </c>
      <c r="AG84" s="99">
        <f t="shared" si="127"/>
        <v>5424039.8600000003</v>
      </c>
      <c r="AH84" s="107" t="s">
        <v>648</v>
      </c>
      <c r="AI84" s="135" t="s">
        <v>187</v>
      </c>
      <c r="AJ84" s="109">
        <f>158885.89+467351.81</f>
        <v>626237.69999999995</v>
      </c>
      <c r="AK84" s="117">
        <v>0</v>
      </c>
      <c r="AL84" s="10"/>
    </row>
    <row r="85" spans="1:38" ht="141.75" x14ac:dyDescent="0.25">
      <c r="A85" s="11">
        <v>77</v>
      </c>
      <c r="B85" s="144">
        <v>118448</v>
      </c>
      <c r="C85" s="174">
        <v>6</v>
      </c>
      <c r="D85" s="65" t="s">
        <v>173</v>
      </c>
      <c r="E85" s="12" t="s">
        <v>165</v>
      </c>
      <c r="F85" s="91" t="s">
        <v>125</v>
      </c>
      <c r="G85" s="18" t="s">
        <v>49</v>
      </c>
      <c r="H85" s="18" t="s">
        <v>48</v>
      </c>
      <c r="I85" s="65" t="s">
        <v>187</v>
      </c>
      <c r="J85" s="5" t="s">
        <v>50</v>
      </c>
      <c r="K85" s="6">
        <v>42458</v>
      </c>
      <c r="L85" s="6">
        <v>43553</v>
      </c>
      <c r="M85" s="7">
        <f t="shared" si="135"/>
        <v>83.983862836271243</v>
      </c>
      <c r="N85" s="8" t="s">
        <v>155</v>
      </c>
      <c r="O85" s="8" t="s">
        <v>156</v>
      </c>
      <c r="P85" s="8" t="s">
        <v>156</v>
      </c>
      <c r="Q85" s="14" t="s">
        <v>157</v>
      </c>
      <c r="R85" s="4" t="s">
        <v>36</v>
      </c>
      <c r="S85" s="99">
        <f t="shared" si="137"/>
        <v>15492558.379999999</v>
      </c>
      <c r="T85" s="101">
        <v>12493398.539999999</v>
      </c>
      <c r="U85" s="101">
        <v>2999159.84</v>
      </c>
      <c r="V85" s="99">
        <f t="shared" si="136"/>
        <v>0</v>
      </c>
      <c r="W85" s="101">
        <v>0</v>
      </c>
      <c r="X85" s="101">
        <v>0</v>
      </c>
      <c r="Y85" s="99">
        <f t="shared" si="138"/>
        <v>2954507.35</v>
      </c>
      <c r="Z85" s="101">
        <v>2204717.39</v>
      </c>
      <c r="AA85" s="101">
        <v>749789.96</v>
      </c>
      <c r="AB85" s="99">
        <f t="shared" si="125"/>
        <v>0</v>
      </c>
      <c r="AC85" s="101"/>
      <c r="AD85" s="101"/>
      <c r="AE85" s="110">
        <f t="shared" si="126"/>
        <v>18447065.73</v>
      </c>
      <c r="AF85" s="99">
        <v>0</v>
      </c>
      <c r="AG85" s="99">
        <f t="shared" si="127"/>
        <v>18447065.73</v>
      </c>
      <c r="AH85" s="107" t="s">
        <v>648</v>
      </c>
      <c r="AI85" s="108" t="s">
        <v>199</v>
      </c>
      <c r="AJ85" s="109">
        <v>9668370.0399999991</v>
      </c>
      <c r="AK85" s="117">
        <v>0</v>
      </c>
      <c r="AL85" s="10"/>
    </row>
    <row r="86" spans="1:38" ht="141.75" x14ac:dyDescent="0.25">
      <c r="A86" s="11">
        <v>78</v>
      </c>
      <c r="B86" s="144">
        <v>118575</v>
      </c>
      <c r="C86" s="174">
        <v>7</v>
      </c>
      <c r="D86" s="65" t="s">
        <v>175</v>
      </c>
      <c r="E86" s="12" t="s">
        <v>165</v>
      </c>
      <c r="F86" s="91" t="s">
        <v>125</v>
      </c>
      <c r="G86" s="18" t="s">
        <v>52</v>
      </c>
      <c r="H86" s="18" t="s">
        <v>51</v>
      </c>
      <c r="I86" s="65" t="s">
        <v>187</v>
      </c>
      <c r="J86" s="5" t="s">
        <v>53</v>
      </c>
      <c r="K86" s="6">
        <v>42592</v>
      </c>
      <c r="L86" s="6">
        <v>43322</v>
      </c>
      <c r="M86" s="7">
        <f t="shared" si="135"/>
        <v>83.983862823517285</v>
      </c>
      <c r="N86" s="8" t="s">
        <v>155</v>
      </c>
      <c r="O86" s="8" t="s">
        <v>156</v>
      </c>
      <c r="P86" s="8" t="s">
        <v>156</v>
      </c>
      <c r="Q86" s="14" t="s">
        <v>157</v>
      </c>
      <c r="R86" s="4" t="s">
        <v>36</v>
      </c>
      <c r="S86" s="99">
        <f t="shared" si="137"/>
        <v>8244072.25</v>
      </c>
      <c r="T86" s="101">
        <v>6648126</v>
      </c>
      <c r="U86" s="101">
        <v>1595946.25</v>
      </c>
      <c r="V86" s="99">
        <f t="shared" si="136"/>
        <v>0</v>
      </c>
      <c r="W86" s="101">
        <v>0</v>
      </c>
      <c r="X86" s="101">
        <v>0</v>
      </c>
      <c r="Y86" s="99">
        <f t="shared" si="138"/>
        <v>1572185.27</v>
      </c>
      <c r="Z86" s="101">
        <v>1173198.71</v>
      </c>
      <c r="AA86" s="101">
        <v>398986.56</v>
      </c>
      <c r="AB86" s="99">
        <f t="shared" si="125"/>
        <v>0</v>
      </c>
      <c r="AC86" s="101"/>
      <c r="AD86" s="101"/>
      <c r="AE86" s="110">
        <f t="shared" si="126"/>
        <v>9816257.5199999996</v>
      </c>
      <c r="AF86" s="99">
        <v>0</v>
      </c>
      <c r="AG86" s="99">
        <f t="shared" si="127"/>
        <v>9816257.5199999996</v>
      </c>
      <c r="AH86" s="107" t="s">
        <v>648</v>
      </c>
      <c r="AI86" s="108" t="s">
        <v>190</v>
      </c>
      <c r="AJ86" s="109">
        <f>1324130.48+173954.09</f>
        <v>1498084.57</v>
      </c>
      <c r="AK86" s="117">
        <v>0</v>
      </c>
      <c r="AL86" s="10"/>
    </row>
    <row r="87" spans="1:38" ht="236.25" x14ac:dyDescent="0.25">
      <c r="A87" s="11">
        <v>79</v>
      </c>
      <c r="B87" s="144">
        <v>122100</v>
      </c>
      <c r="C87" s="174">
        <v>8</v>
      </c>
      <c r="D87" s="65" t="s">
        <v>176</v>
      </c>
      <c r="E87" s="12" t="s">
        <v>165</v>
      </c>
      <c r="F87" s="91" t="s">
        <v>125</v>
      </c>
      <c r="G87" s="18" t="s">
        <v>55</v>
      </c>
      <c r="H87" s="18" t="s">
        <v>54</v>
      </c>
      <c r="I87" s="65" t="s">
        <v>187</v>
      </c>
      <c r="J87" s="5" t="s">
        <v>56</v>
      </c>
      <c r="K87" s="6">
        <v>42661</v>
      </c>
      <c r="L87" s="6">
        <v>43573</v>
      </c>
      <c r="M87" s="7">
        <f t="shared" si="135"/>
        <v>83.983862943976007</v>
      </c>
      <c r="N87" s="8" t="s">
        <v>155</v>
      </c>
      <c r="O87" s="8" t="s">
        <v>156</v>
      </c>
      <c r="P87" s="8" t="s">
        <v>156</v>
      </c>
      <c r="Q87" s="14" t="s">
        <v>157</v>
      </c>
      <c r="R87" s="4" t="s">
        <v>36</v>
      </c>
      <c r="S87" s="99">
        <f t="shared" si="137"/>
        <v>1681184.87</v>
      </c>
      <c r="T87" s="101">
        <v>1355729.12</v>
      </c>
      <c r="U87" s="101">
        <v>325455.75</v>
      </c>
      <c r="V87" s="99">
        <f t="shared" si="136"/>
        <v>0</v>
      </c>
      <c r="W87" s="101">
        <v>0</v>
      </c>
      <c r="X87" s="101">
        <v>0</v>
      </c>
      <c r="Y87" s="99">
        <f t="shared" si="138"/>
        <v>320610.25</v>
      </c>
      <c r="Z87" s="101">
        <v>239246.31</v>
      </c>
      <c r="AA87" s="101">
        <v>81363.94</v>
      </c>
      <c r="AB87" s="99">
        <f t="shared" si="125"/>
        <v>0</v>
      </c>
      <c r="AC87" s="101"/>
      <c r="AD87" s="101"/>
      <c r="AE87" s="110">
        <f t="shared" si="126"/>
        <v>2001795.12</v>
      </c>
      <c r="AF87" s="99">
        <v>0</v>
      </c>
      <c r="AG87" s="99">
        <f t="shared" si="127"/>
        <v>2001795.12</v>
      </c>
      <c r="AH87" s="107" t="s">
        <v>648</v>
      </c>
      <c r="AI87" s="108" t="s">
        <v>502</v>
      </c>
      <c r="AJ87" s="109">
        <v>258033.64</v>
      </c>
      <c r="AK87" s="117">
        <v>0</v>
      </c>
      <c r="AL87" s="10"/>
    </row>
    <row r="88" spans="1:38" ht="157.5" x14ac:dyDescent="0.25">
      <c r="A88" s="11">
        <v>80</v>
      </c>
      <c r="B88" s="144">
        <v>120313</v>
      </c>
      <c r="C88" s="174">
        <v>9</v>
      </c>
      <c r="D88" s="65" t="s">
        <v>177</v>
      </c>
      <c r="E88" s="12" t="s">
        <v>165</v>
      </c>
      <c r="F88" s="91" t="s">
        <v>125</v>
      </c>
      <c r="G88" s="18" t="s">
        <v>57</v>
      </c>
      <c r="H88" s="18" t="s">
        <v>377</v>
      </c>
      <c r="I88" s="65" t="s">
        <v>211</v>
      </c>
      <c r="J88" s="5" t="s">
        <v>58</v>
      </c>
      <c r="K88" s="6">
        <v>42446</v>
      </c>
      <c r="L88" s="6">
        <v>43541</v>
      </c>
      <c r="M88" s="7">
        <f t="shared" si="135"/>
        <v>83.983862848864632</v>
      </c>
      <c r="N88" s="8" t="s">
        <v>155</v>
      </c>
      <c r="O88" s="8" t="s">
        <v>156</v>
      </c>
      <c r="P88" s="8" t="s">
        <v>156</v>
      </c>
      <c r="Q88" s="14" t="s">
        <v>157</v>
      </c>
      <c r="R88" s="4" t="s">
        <v>36</v>
      </c>
      <c r="S88" s="99">
        <f>T88+U88</f>
        <v>30189820.119999997</v>
      </c>
      <c r="T88" s="101">
        <v>24345459.629999999</v>
      </c>
      <c r="U88" s="101">
        <v>5844360.4900000002</v>
      </c>
      <c r="V88" s="99">
        <v>1966327.81</v>
      </c>
      <c r="W88" s="101">
        <v>1453132.81</v>
      </c>
      <c r="X88" s="101">
        <v>513195</v>
      </c>
      <c r="Y88" s="99">
        <f t="shared" si="138"/>
        <v>3791019.8899999997</v>
      </c>
      <c r="Z88" s="101">
        <v>2843124.76</v>
      </c>
      <c r="AA88" s="101">
        <v>947895.13</v>
      </c>
      <c r="AB88" s="99">
        <f t="shared" si="125"/>
        <v>0</v>
      </c>
      <c r="AC88" s="101"/>
      <c r="AD88" s="101"/>
      <c r="AE88" s="110">
        <f t="shared" si="126"/>
        <v>35947167.819999993</v>
      </c>
      <c r="AF88" s="99">
        <v>0</v>
      </c>
      <c r="AG88" s="99">
        <f t="shared" si="127"/>
        <v>35947167.819999993</v>
      </c>
      <c r="AH88" s="107" t="s">
        <v>648</v>
      </c>
      <c r="AI88" s="108" t="s">
        <v>512</v>
      </c>
      <c r="AJ88" s="109">
        <v>18462029.57</v>
      </c>
      <c r="AK88" s="117">
        <f>292940.12+288939.45</f>
        <v>581879.57000000007</v>
      </c>
      <c r="AL88" s="10"/>
    </row>
    <row r="89" spans="1:38" ht="330.75" x14ac:dyDescent="0.25">
      <c r="A89" s="11">
        <v>81</v>
      </c>
      <c r="B89" s="144">
        <v>121644</v>
      </c>
      <c r="C89" s="174">
        <v>10</v>
      </c>
      <c r="D89" s="65" t="s">
        <v>176</v>
      </c>
      <c r="E89" s="12" t="s">
        <v>165</v>
      </c>
      <c r="F89" s="91" t="s">
        <v>125</v>
      </c>
      <c r="G89" s="18" t="s">
        <v>59</v>
      </c>
      <c r="H89" s="18" t="s">
        <v>54</v>
      </c>
      <c r="I89" s="65" t="s">
        <v>187</v>
      </c>
      <c r="J89" s="5" t="s">
        <v>60</v>
      </c>
      <c r="K89" s="6">
        <v>42538</v>
      </c>
      <c r="L89" s="6">
        <v>43298</v>
      </c>
      <c r="M89" s="7">
        <f t="shared" si="135"/>
        <v>83.983862739322618</v>
      </c>
      <c r="N89" s="8" t="s">
        <v>155</v>
      </c>
      <c r="O89" s="8" t="s">
        <v>156</v>
      </c>
      <c r="P89" s="8" t="s">
        <v>156</v>
      </c>
      <c r="Q89" s="14" t="s">
        <v>157</v>
      </c>
      <c r="R89" s="4" t="s">
        <v>36</v>
      </c>
      <c r="S89" s="99">
        <f t="shared" si="137"/>
        <v>2777962.48</v>
      </c>
      <c r="T89" s="101">
        <v>2240184.71</v>
      </c>
      <c r="U89" s="101">
        <v>537777.77</v>
      </c>
      <c r="V89" s="99">
        <f t="shared" si="136"/>
        <v>0</v>
      </c>
      <c r="W89" s="101">
        <v>0</v>
      </c>
      <c r="X89" s="101">
        <v>0</v>
      </c>
      <c r="Y89" s="99">
        <f t="shared" si="138"/>
        <v>529771.16</v>
      </c>
      <c r="Z89" s="101">
        <v>395326.72000000003</v>
      </c>
      <c r="AA89" s="101">
        <v>134444.44</v>
      </c>
      <c r="AB89" s="99">
        <f t="shared" si="125"/>
        <v>0</v>
      </c>
      <c r="AC89" s="101"/>
      <c r="AD89" s="101"/>
      <c r="AE89" s="110">
        <f t="shared" si="126"/>
        <v>3307733.64</v>
      </c>
      <c r="AF89" s="99">
        <v>192499.20000000001</v>
      </c>
      <c r="AG89" s="99">
        <f t="shared" si="127"/>
        <v>3500232.8400000003</v>
      </c>
      <c r="AH89" s="107" t="s">
        <v>648</v>
      </c>
      <c r="AI89" s="108" t="s">
        <v>282</v>
      </c>
      <c r="AJ89" s="109">
        <v>0</v>
      </c>
      <c r="AK89" s="117">
        <v>0</v>
      </c>
      <c r="AL89" s="10"/>
    </row>
    <row r="90" spans="1:38" ht="236.25" x14ac:dyDescent="0.25">
      <c r="A90" s="11">
        <v>82</v>
      </c>
      <c r="B90" s="144">
        <v>118305</v>
      </c>
      <c r="C90" s="174">
        <v>11</v>
      </c>
      <c r="D90" s="65" t="s">
        <v>177</v>
      </c>
      <c r="E90" s="12" t="s">
        <v>165</v>
      </c>
      <c r="F90" s="91" t="s">
        <v>125</v>
      </c>
      <c r="G90" s="18" t="s">
        <v>62</v>
      </c>
      <c r="H90" s="18" t="s">
        <v>61</v>
      </c>
      <c r="I90" s="65" t="s">
        <v>211</v>
      </c>
      <c r="J90" s="5" t="s">
        <v>63</v>
      </c>
      <c r="K90" s="6">
        <v>42467</v>
      </c>
      <c r="L90" s="6">
        <v>43562</v>
      </c>
      <c r="M90" s="7">
        <f t="shared" si="135"/>
        <v>83.98386285205288</v>
      </c>
      <c r="N90" s="8" t="s">
        <v>155</v>
      </c>
      <c r="O90" s="8" t="s">
        <v>156</v>
      </c>
      <c r="P90" s="8" t="s">
        <v>156</v>
      </c>
      <c r="Q90" s="14" t="s">
        <v>157</v>
      </c>
      <c r="R90" s="4" t="s">
        <v>36</v>
      </c>
      <c r="S90" s="99">
        <f t="shared" si="137"/>
        <v>13566298.970000001</v>
      </c>
      <c r="T90" s="101">
        <v>10940038.15</v>
      </c>
      <c r="U90" s="101">
        <v>2626260.8199999998</v>
      </c>
      <c r="V90" s="99">
        <f t="shared" si="136"/>
        <v>0</v>
      </c>
      <c r="W90" s="101">
        <v>0</v>
      </c>
      <c r="X90" s="101">
        <v>0</v>
      </c>
      <c r="Y90" s="99">
        <f t="shared" si="138"/>
        <v>2587160.17</v>
      </c>
      <c r="Z90" s="101">
        <v>1930594.97</v>
      </c>
      <c r="AA90" s="101">
        <v>656565.19999999995</v>
      </c>
      <c r="AB90" s="99">
        <f t="shared" ref="AB90:AB145" si="139">AC90+AD90</f>
        <v>0</v>
      </c>
      <c r="AC90" s="101"/>
      <c r="AD90" s="101"/>
      <c r="AE90" s="110">
        <f t="shared" si="126"/>
        <v>16153459.140000001</v>
      </c>
      <c r="AF90" s="99">
        <v>0</v>
      </c>
      <c r="AG90" s="99">
        <f t="shared" si="127"/>
        <v>16153459.140000001</v>
      </c>
      <c r="AH90" s="107" t="s">
        <v>648</v>
      </c>
      <c r="AI90" s="108" t="s">
        <v>192</v>
      </c>
      <c r="AJ90" s="109">
        <v>9134341.5700000003</v>
      </c>
      <c r="AK90" s="117">
        <v>0</v>
      </c>
      <c r="AL90" s="10"/>
    </row>
    <row r="91" spans="1:38" ht="157.5" x14ac:dyDescent="0.25">
      <c r="A91" s="11">
        <v>83</v>
      </c>
      <c r="B91" s="144">
        <v>118349</v>
      </c>
      <c r="C91" s="174">
        <v>13</v>
      </c>
      <c r="D91" s="65" t="s">
        <v>174</v>
      </c>
      <c r="E91" s="12" t="s">
        <v>165</v>
      </c>
      <c r="F91" s="91" t="s">
        <v>125</v>
      </c>
      <c r="G91" s="18" t="s">
        <v>65</v>
      </c>
      <c r="H91" s="18" t="s">
        <v>64</v>
      </c>
      <c r="I91" s="65" t="s">
        <v>207</v>
      </c>
      <c r="J91" s="5" t="s">
        <v>66</v>
      </c>
      <c r="K91" s="6">
        <v>42663</v>
      </c>
      <c r="L91" s="6">
        <v>43758</v>
      </c>
      <c r="M91" s="7">
        <f t="shared" si="135"/>
        <v>83.983862845432327</v>
      </c>
      <c r="N91" s="8" t="s">
        <v>155</v>
      </c>
      <c r="O91" s="8" t="s">
        <v>156</v>
      </c>
      <c r="P91" s="8" t="s">
        <v>156</v>
      </c>
      <c r="Q91" s="14" t="s">
        <v>157</v>
      </c>
      <c r="R91" s="4" t="s">
        <v>36</v>
      </c>
      <c r="S91" s="99">
        <f t="shared" si="137"/>
        <v>9782795.4699999988</v>
      </c>
      <c r="T91" s="101">
        <v>7888972.2199999997</v>
      </c>
      <c r="U91" s="101">
        <v>1893823.25</v>
      </c>
      <c r="V91" s="99">
        <f t="shared" si="136"/>
        <v>0</v>
      </c>
      <c r="W91" s="101">
        <v>0</v>
      </c>
      <c r="X91" s="101">
        <v>0</v>
      </c>
      <c r="Y91" s="99">
        <f t="shared" si="138"/>
        <v>1865627.3800000001</v>
      </c>
      <c r="Z91" s="101">
        <v>1392171.57</v>
      </c>
      <c r="AA91" s="101">
        <v>473455.81</v>
      </c>
      <c r="AB91" s="99">
        <f t="shared" si="139"/>
        <v>0</v>
      </c>
      <c r="AC91" s="101"/>
      <c r="AD91" s="101"/>
      <c r="AE91" s="110">
        <f t="shared" si="126"/>
        <v>11648422.85</v>
      </c>
      <c r="AF91" s="99">
        <v>0</v>
      </c>
      <c r="AG91" s="99">
        <f t="shared" si="127"/>
        <v>11648422.85</v>
      </c>
      <c r="AH91" s="107" t="s">
        <v>648</v>
      </c>
      <c r="AI91" s="108" t="s">
        <v>196</v>
      </c>
      <c r="AJ91" s="109">
        <f>469782.92+113511.01</f>
        <v>583293.92999999993</v>
      </c>
      <c r="AK91" s="117">
        <v>0</v>
      </c>
      <c r="AL91" s="10"/>
    </row>
    <row r="92" spans="1:38" ht="141.75" x14ac:dyDescent="0.25">
      <c r="A92" s="11">
        <v>84</v>
      </c>
      <c r="B92" s="144">
        <v>118894</v>
      </c>
      <c r="C92" s="174">
        <v>15</v>
      </c>
      <c r="D92" s="65" t="s">
        <v>175</v>
      </c>
      <c r="E92" s="12" t="s">
        <v>165</v>
      </c>
      <c r="F92" s="91" t="s">
        <v>125</v>
      </c>
      <c r="G92" s="18" t="s">
        <v>68</v>
      </c>
      <c r="H92" s="18" t="s">
        <v>67</v>
      </c>
      <c r="I92" s="65" t="s">
        <v>187</v>
      </c>
      <c r="J92" s="5" t="s">
        <v>69</v>
      </c>
      <c r="K92" s="6">
        <v>42717</v>
      </c>
      <c r="L92" s="6">
        <v>43386</v>
      </c>
      <c r="M92" s="7">
        <f t="shared" si="135"/>
        <v>83.983863051796376</v>
      </c>
      <c r="N92" s="8" t="s">
        <v>155</v>
      </c>
      <c r="O92" s="8" t="s">
        <v>156</v>
      </c>
      <c r="P92" s="8" t="s">
        <v>156</v>
      </c>
      <c r="Q92" s="14" t="s">
        <v>157</v>
      </c>
      <c r="R92" s="4" t="s">
        <v>36</v>
      </c>
      <c r="S92" s="99">
        <f t="shared" si="137"/>
        <v>2106832.29</v>
      </c>
      <c r="T92" s="101">
        <v>1698976.68</v>
      </c>
      <c r="U92" s="101">
        <v>407855.61</v>
      </c>
      <c r="V92" s="99">
        <f t="shared" si="136"/>
        <v>0</v>
      </c>
      <c r="W92" s="101">
        <v>0</v>
      </c>
      <c r="X92" s="101">
        <v>0</v>
      </c>
      <c r="Y92" s="99">
        <f t="shared" si="138"/>
        <v>401783.30999999994</v>
      </c>
      <c r="Z92" s="101">
        <v>299819.40999999997</v>
      </c>
      <c r="AA92" s="101">
        <v>101963.9</v>
      </c>
      <c r="AB92" s="99">
        <f t="shared" si="139"/>
        <v>0</v>
      </c>
      <c r="AC92" s="101"/>
      <c r="AD92" s="101"/>
      <c r="AE92" s="110">
        <f t="shared" si="126"/>
        <v>2508615.6</v>
      </c>
      <c r="AF92" s="99">
        <v>154711.20000000001</v>
      </c>
      <c r="AG92" s="99">
        <f t="shared" si="127"/>
        <v>2663326.8000000003</v>
      </c>
      <c r="AH92" s="107" t="s">
        <v>648</v>
      </c>
      <c r="AI92" s="108" t="s">
        <v>191</v>
      </c>
      <c r="AJ92" s="109">
        <v>5817.56</v>
      </c>
      <c r="AK92" s="117">
        <v>0</v>
      </c>
      <c r="AL92" s="10"/>
    </row>
    <row r="93" spans="1:38" ht="220.5" x14ac:dyDescent="0.25">
      <c r="A93" s="11">
        <v>85</v>
      </c>
      <c r="B93" s="144">
        <v>117846</v>
      </c>
      <c r="C93" s="174">
        <v>16</v>
      </c>
      <c r="D93" s="86" t="s">
        <v>173</v>
      </c>
      <c r="E93" s="12" t="s">
        <v>165</v>
      </c>
      <c r="F93" s="91" t="s">
        <v>125</v>
      </c>
      <c r="G93" s="18" t="s">
        <v>126</v>
      </c>
      <c r="H93" s="18" t="s">
        <v>124</v>
      </c>
      <c r="I93" s="65" t="s">
        <v>213</v>
      </c>
      <c r="J93" s="5" t="s">
        <v>127</v>
      </c>
      <c r="K93" s="6">
        <v>42884</v>
      </c>
      <c r="L93" s="6">
        <v>43980</v>
      </c>
      <c r="M93" s="7">
        <f t="shared" si="135"/>
        <v>83.983862818994993</v>
      </c>
      <c r="N93" s="8" t="s">
        <v>155</v>
      </c>
      <c r="O93" s="8" t="s">
        <v>156</v>
      </c>
      <c r="P93" s="8" t="s">
        <v>156</v>
      </c>
      <c r="Q93" s="14" t="s">
        <v>157</v>
      </c>
      <c r="R93" s="4" t="s">
        <v>36</v>
      </c>
      <c r="S93" s="99">
        <f t="shared" si="137"/>
        <v>14853565.879999999</v>
      </c>
      <c r="T93" s="101">
        <v>11978106.76</v>
      </c>
      <c r="U93" s="101">
        <v>2875459.12</v>
      </c>
      <c r="V93" s="99">
        <f t="shared" si="136"/>
        <v>0</v>
      </c>
      <c r="W93" s="101">
        <v>0</v>
      </c>
      <c r="X93" s="101">
        <v>0</v>
      </c>
      <c r="Y93" s="99">
        <f t="shared" si="138"/>
        <v>2832648.33</v>
      </c>
      <c r="Z93" s="101">
        <v>2113783.5499999998</v>
      </c>
      <c r="AA93" s="101">
        <v>718864.78</v>
      </c>
      <c r="AB93" s="99">
        <f t="shared" si="139"/>
        <v>0</v>
      </c>
      <c r="AC93" s="101"/>
      <c r="AD93" s="101"/>
      <c r="AE93" s="110">
        <f t="shared" si="126"/>
        <v>17686214.210000001</v>
      </c>
      <c r="AF93" s="99">
        <v>0</v>
      </c>
      <c r="AG93" s="99">
        <f t="shared" si="127"/>
        <v>17686214.210000001</v>
      </c>
      <c r="AH93" s="107" t="s">
        <v>648</v>
      </c>
      <c r="AI93" s="135" t="s">
        <v>435</v>
      </c>
      <c r="AJ93" s="109">
        <v>804695.64</v>
      </c>
      <c r="AK93" s="117">
        <v>0</v>
      </c>
      <c r="AL93" s="10"/>
    </row>
    <row r="94" spans="1:38" ht="141.75" x14ac:dyDescent="0.25">
      <c r="A94" s="11">
        <v>86</v>
      </c>
      <c r="B94" s="144">
        <v>117841</v>
      </c>
      <c r="C94" s="174">
        <v>17</v>
      </c>
      <c r="D94" s="65" t="s">
        <v>174</v>
      </c>
      <c r="E94" s="12" t="s">
        <v>165</v>
      </c>
      <c r="F94" s="91" t="s">
        <v>125</v>
      </c>
      <c r="G94" s="18" t="s">
        <v>71</v>
      </c>
      <c r="H94" s="18" t="s">
        <v>70</v>
      </c>
      <c r="I94" s="65" t="s">
        <v>187</v>
      </c>
      <c r="J94" s="5" t="s">
        <v>743</v>
      </c>
      <c r="K94" s="6">
        <v>42482</v>
      </c>
      <c r="L94" s="6">
        <v>43760</v>
      </c>
      <c r="M94" s="7">
        <f t="shared" si="135"/>
        <v>83.983862907570995</v>
      </c>
      <c r="N94" s="8" t="s">
        <v>155</v>
      </c>
      <c r="O94" s="8" t="s">
        <v>156</v>
      </c>
      <c r="P94" s="8" t="s">
        <v>156</v>
      </c>
      <c r="Q94" s="14" t="s">
        <v>157</v>
      </c>
      <c r="R94" s="4" t="s">
        <v>36</v>
      </c>
      <c r="S94" s="99">
        <f t="shared" si="137"/>
        <v>9778588.4399999995</v>
      </c>
      <c r="T94" s="101">
        <v>7885579.6299999999</v>
      </c>
      <c r="U94" s="101">
        <v>1893008.81</v>
      </c>
      <c r="V94" s="99">
        <f t="shared" si="136"/>
        <v>0</v>
      </c>
      <c r="W94" s="101">
        <v>0</v>
      </c>
      <c r="X94" s="101">
        <v>0</v>
      </c>
      <c r="Y94" s="99">
        <f t="shared" si="138"/>
        <v>1864825.07</v>
      </c>
      <c r="Z94" s="101">
        <v>1391572.85</v>
      </c>
      <c r="AA94" s="101">
        <v>473252.22</v>
      </c>
      <c r="AB94" s="99">
        <f t="shared" si="139"/>
        <v>0</v>
      </c>
      <c r="AC94" s="101"/>
      <c r="AD94" s="101"/>
      <c r="AE94" s="110">
        <f t="shared" ref="AE94:AE158" si="140">S94+V94+Y94+AB94</f>
        <v>11643413.51</v>
      </c>
      <c r="AF94" s="99">
        <v>0</v>
      </c>
      <c r="AG94" s="99">
        <f t="shared" si="127"/>
        <v>11643413.51</v>
      </c>
      <c r="AH94" s="107" t="s">
        <v>648</v>
      </c>
      <c r="AI94" s="108" t="s">
        <v>742</v>
      </c>
      <c r="AJ94" s="109">
        <f>3440723.81+475364.38</f>
        <v>3916088.19</v>
      </c>
      <c r="AK94" s="117">
        <v>0</v>
      </c>
      <c r="AL94" s="10"/>
    </row>
    <row r="95" spans="1:38" ht="141.75" x14ac:dyDescent="0.25">
      <c r="A95" s="11">
        <v>87</v>
      </c>
      <c r="B95" s="144">
        <v>119195</v>
      </c>
      <c r="C95" s="174">
        <v>18</v>
      </c>
      <c r="D95" s="65" t="s">
        <v>171</v>
      </c>
      <c r="E95" s="12" t="s">
        <v>165</v>
      </c>
      <c r="F95" s="91" t="s">
        <v>125</v>
      </c>
      <c r="G95" s="18" t="s">
        <v>73</v>
      </c>
      <c r="H95" s="18" t="s">
        <v>72</v>
      </c>
      <c r="I95" s="65" t="s">
        <v>187</v>
      </c>
      <c r="J95" s="5" t="s">
        <v>74</v>
      </c>
      <c r="K95" s="6">
        <v>42464</v>
      </c>
      <c r="L95" s="6">
        <v>43500</v>
      </c>
      <c r="M95" s="7">
        <f t="shared" si="135"/>
        <v>83.983863126060598</v>
      </c>
      <c r="N95" s="8" t="s">
        <v>155</v>
      </c>
      <c r="O95" s="8" t="s">
        <v>156</v>
      </c>
      <c r="P95" s="8" t="s">
        <v>156</v>
      </c>
      <c r="Q95" s="14" t="s">
        <v>157</v>
      </c>
      <c r="R95" s="4" t="s">
        <v>36</v>
      </c>
      <c r="S95" s="99">
        <f t="shared" si="137"/>
        <v>3168878.46</v>
      </c>
      <c r="T95" s="101">
        <v>2555424.39</v>
      </c>
      <c r="U95" s="101">
        <v>613454.06999999995</v>
      </c>
      <c r="V95" s="99">
        <f t="shared" si="136"/>
        <v>0</v>
      </c>
      <c r="W95" s="101">
        <v>0</v>
      </c>
      <c r="X95" s="101">
        <v>0</v>
      </c>
      <c r="Y95" s="99">
        <f t="shared" si="138"/>
        <v>604320.75</v>
      </c>
      <c r="Z95" s="101">
        <v>450957.23</v>
      </c>
      <c r="AA95" s="101">
        <v>153363.51999999999</v>
      </c>
      <c r="AB95" s="99">
        <f t="shared" si="139"/>
        <v>0</v>
      </c>
      <c r="AC95" s="101">
        <v>0</v>
      </c>
      <c r="AD95" s="101">
        <v>0</v>
      </c>
      <c r="AE95" s="110">
        <f t="shared" si="140"/>
        <v>3773199.21</v>
      </c>
      <c r="AF95" s="99">
        <v>0</v>
      </c>
      <c r="AG95" s="99">
        <f t="shared" si="127"/>
        <v>3773199.21</v>
      </c>
      <c r="AH95" s="107" t="s">
        <v>648</v>
      </c>
      <c r="AI95" s="108" t="s">
        <v>837</v>
      </c>
      <c r="AJ95" s="109">
        <f>452513.95+76690.71</f>
        <v>529204.66</v>
      </c>
      <c r="AK95" s="117">
        <v>0</v>
      </c>
      <c r="AL95" s="10"/>
    </row>
    <row r="96" spans="1:38" ht="173.25" x14ac:dyDescent="0.25">
      <c r="A96" s="11">
        <v>88</v>
      </c>
      <c r="B96" s="144">
        <v>118157</v>
      </c>
      <c r="C96" s="174">
        <v>19</v>
      </c>
      <c r="D96" s="65" t="s">
        <v>177</v>
      </c>
      <c r="E96" s="12" t="s">
        <v>165</v>
      </c>
      <c r="F96" s="91" t="s">
        <v>125</v>
      </c>
      <c r="G96" s="18" t="s">
        <v>76</v>
      </c>
      <c r="H96" s="18" t="s">
        <v>75</v>
      </c>
      <c r="I96" s="65" t="s">
        <v>187</v>
      </c>
      <c r="J96" s="5" t="s">
        <v>77</v>
      </c>
      <c r="K96" s="6">
        <v>42446</v>
      </c>
      <c r="L96" s="6">
        <v>43541</v>
      </c>
      <c r="M96" s="7">
        <f t="shared" si="135"/>
        <v>83.983862865891041</v>
      </c>
      <c r="N96" s="8" t="s">
        <v>155</v>
      </c>
      <c r="O96" s="8" t="s">
        <v>156</v>
      </c>
      <c r="P96" s="8" t="s">
        <v>156</v>
      </c>
      <c r="Q96" s="14" t="s">
        <v>157</v>
      </c>
      <c r="R96" s="4" t="s">
        <v>36</v>
      </c>
      <c r="S96" s="99">
        <f t="shared" si="137"/>
        <v>3627735.48</v>
      </c>
      <c r="T96" s="101">
        <v>2925452.6</v>
      </c>
      <c r="U96" s="101">
        <v>702282.88</v>
      </c>
      <c r="V96" s="99">
        <f t="shared" si="136"/>
        <v>0</v>
      </c>
      <c r="W96" s="101">
        <v>0</v>
      </c>
      <c r="X96" s="101">
        <v>0</v>
      </c>
      <c r="Y96" s="99">
        <f t="shared" si="138"/>
        <v>691827.06</v>
      </c>
      <c r="Z96" s="101">
        <v>516256.34</v>
      </c>
      <c r="AA96" s="101">
        <v>175570.72</v>
      </c>
      <c r="AB96" s="99">
        <f t="shared" si="139"/>
        <v>0</v>
      </c>
      <c r="AC96" s="101"/>
      <c r="AD96" s="101"/>
      <c r="AE96" s="110">
        <f t="shared" si="140"/>
        <v>4319562.54</v>
      </c>
      <c r="AF96" s="99">
        <v>0</v>
      </c>
      <c r="AG96" s="99">
        <f t="shared" si="127"/>
        <v>4319562.54</v>
      </c>
      <c r="AH96" s="107" t="s">
        <v>648</v>
      </c>
      <c r="AI96" s="108" t="s">
        <v>787</v>
      </c>
      <c r="AJ96" s="109">
        <f>457510.12+31100.83</f>
        <v>488610.95</v>
      </c>
      <c r="AK96" s="117">
        <v>0</v>
      </c>
      <c r="AL96" s="10"/>
    </row>
    <row r="97" spans="1:38" ht="141.75" x14ac:dyDescent="0.25">
      <c r="A97" s="11">
        <v>89</v>
      </c>
      <c r="B97" s="144">
        <v>119196</v>
      </c>
      <c r="C97" s="174">
        <v>20</v>
      </c>
      <c r="D97" s="65" t="s">
        <v>171</v>
      </c>
      <c r="E97" s="12" t="s">
        <v>165</v>
      </c>
      <c r="F97" s="91" t="s">
        <v>125</v>
      </c>
      <c r="G97" s="18" t="s">
        <v>78</v>
      </c>
      <c r="H97" s="18" t="s">
        <v>72</v>
      </c>
      <c r="I97" s="65" t="s">
        <v>215</v>
      </c>
      <c r="J97" s="5" t="s">
        <v>79</v>
      </c>
      <c r="K97" s="6">
        <v>42464</v>
      </c>
      <c r="L97" s="6">
        <v>43925</v>
      </c>
      <c r="M97" s="7">
        <f t="shared" si="135"/>
        <v>83.98386284004664</v>
      </c>
      <c r="N97" s="8" t="s">
        <v>155</v>
      </c>
      <c r="O97" s="8" t="s">
        <v>156</v>
      </c>
      <c r="P97" s="8" t="s">
        <v>156</v>
      </c>
      <c r="Q97" s="14" t="s">
        <v>157</v>
      </c>
      <c r="R97" s="4" t="s">
        <v>36</v>
      </c>
      <c r="S97" s="99">
        <f t="shared" si="137"/>
        <v>16139137.140000001</v>
      </c>
      <c r="T97" s="101">
        <v>13014807.98</v>
      </c>
      <c r="U97" s="101">
        <v>3124329.16</v>
      </c>
      <c r="V97" s="99">
        <f t="shared" si="136"/>
        <v>0</v>
      </c>
      <c r="W97" s="101">
        <v>0</v>
      </c>
      <c r="X97" s="101">
        <v>0</v>
      </c>
      <c r="Y97" s="99">
        <f t="shared" si="138"/>
        <v>3077813.11</v>
      </c>
      <c r="Z97" s="101">
        <v>2296730.8199999998</v>
      </c>
      <c r="AA97" s="101">
        <v>781082.29</v>
      </c>
      <c r="AB97" s="99">
        <f t="shared" si="139"/>
        <v>0</v>
      </c>
      <c r="AC97" s="101"/>
      <c r="AD97" s="101"/>
      <c r="AE97" s="110">
        <f t="shared" si="140"/>
        <v>19216950.25</v>
      </c>
      <c r="AF97" s="99">
        <v>0</v>
      </c>
      <c r="AG97" s="99">
        <f t="shared" si="127"/>
        <v>19216950.25</v>
      </c>
      <c r="AH97" s="107" t="s">
        <v>648</v>
      </c>
      <c r="AI97" s="108" t="s">
        <v>272</v>
      </c>
      <c r="AJ97" s="109">
        <v>770912.58</v>
      </c>
      <c r="AK97" s="117">
        <v>0</v>
      </c>
      <c r="AL97" s="10"/>
    </row>
    <row r="98" spans="1:38" ht="409.5" x14ac:dyDescent="0.25">
      <c r="A98" s="11">
        <v>90</v>
      </c>
      <c r="B98" s="144">
        <v>118158</v>
      </c>
      <c r="C98" s="174">
        <v>21</v>
      </c>
      <c r="D98" s="65" t="s">
        <v>177</v>
      </c>
      <c r="E98" s="12" t="s">
        <v>165</v>
      </c>
      <c r="F98" s="91" t="s">
        <v>125</v>
      </c>
      <c r="G98" s="18" t="s">
        <v>80</v>
      </c>
      <c r="H98" s="18" t="s">
        <v>75</v>
      </c>
      <c r="I98" s="65" t="s">
        <v>488</v>
      </c>
      <c r="J98" s="5" t="s">
        <v>81</v>
      </c>
      <c r="K98" s="6">
        <v>42516</v>
      </c>
      <c r="L98" s="6">
        <v>43611</v>
      </c>
      <c r="M98" s="7">
        <f t="shared" si="135"/>
        <v>83.983862895923082</v>
      </c>
      <c r="N98" s="8" t="s">
        <v>155</v>
      </c>
      <c r="O98" s="8" t="s">
        <v>156</v>
      </c>
      <c r="P98" s="8" t="s">
        <v>156</v>
      </c>
      <c r="Q98" s="14" t="s">
        <v>157</v>
      </c>
      <c r="R98" s="4" t="s">
        <v>36</v>
      </c>
      <c r="S98" s="99">
        <f t="shared" si="137"/>
        <v>11413787.699999999</v>
      </c>
      <c r="T98" s="101">
        <v>9204225.3699999992</v>
      </c>
      <c r="U98" s="101">
        <v>2209562.33</v>
      </c>
      <c r="V98" s="99">
        <f t="shared" si="136"/>
        <v>0</v>
      </c>
      <c r="W98" s="101">
        <v>0</v>
      </c>
      <c r="X98" s="101">
        <v>0</v>
      </c>
      <c r="Y98" s="99">
        <f t="shared" si="138"/>
        <v>2176665.64</v>
      </c>
      <c r="Z98" s="101">
        <v>1624275.04</v>
      </c>
      <c r="AA98" s="101">
        <v>552390.6</v>
      </c>
      <c r="AB98" s="99">
        <f t="shared" si="139"/>
        <v>0</v>
      </c>
      <c r="AC98" s="101"/>
      <c r="AD98" s="101"/>
      <c r="AE98" s="110">
        <f t="shared" si="140"/>
        <v>13590453.34</v>
      </c>
      <c r="AF98" s="99">
        <v>16355.96</v>
      </c>
      <c r="AG98" s="99">
        <f t="shared" si="127"/>
        <v>13606809.300000001</v>
      </c>
      <c r="AH98" s="107" t="s">
        <v>648</v>
      </c>
      <c r="AI98" s="108" t="s">
        <v>879</v>
      </c>
      <c r="AJ98" s="109">
        <f>1854921.77+82241.2</f>
        <v>1937162.97</v>
      </c>
      <c r="AK98" s="117">
        <v>0</v>
      </c>
      <c r="AL98" s="10"/>
    </row>
    <row r="99" spans="1:38" ht="204.75" x14ac:dyDescent="0.25">
      <c r="A99" s="11">
        <v>91</v>
      </c>
      <c r="B99" s="144">
        <v>118159</v>
      </c>
      <c r="C99" s="174">
        <v>22</v>
      </c>
      <c r="D99" s="65" t="s">
        <v>177</v>
      </c>
      <c r="E99" s="12" t="s">
        <v>165</v>
      </c>
      <c r="F99" s="91" t="s">
        <v>125</v>
      </c>
      <c r="G99" s="18" t="s">
        <v>82</v>
      </c>
      <c r="H99" s="18" t="s">
        <v>75</v>
      </c>
      <c r="I99" s="65" t="s">
        <v>203</v>
      </c>
      <c r="J99" s="5" t="s">
        <v>83</v>
      </c>
      <c r="K99" s="6">
        <v>42446</v>
      </c>
      <c r="L99" s="6">
        <v>43176</v>
      </c>
      <c r="M99" s="7">
        <f t="shared" si="135"/>
        <v>83.983862881462997</v>
      </c>
      <c r="N99" s="8" t="s">
        <v>155</v>
      </c>
      <c r="O99" s="8" t="s">
        <v>156</v>
      </c>
      <c r="P99" s="8" t="s">
        <v>156</v>
      </c>
      <c r="Q99" s="14" t="s">
        <v>157</v>
      </c>
      <c r="R99" s="4" t="s">
        <v>36</v>
      </c>
      <c r="S99" s="99">
        <f t="shared" si="137"/>
        <v>13490539.449999999</v>
      </c>
      <c r="T99" s="101">
        <v>10878944.699999999</v>
      </c>
      <c r="U99" s="101">
        <v>2611594.75</v>
      </c>
      <c r="V99" s="99">
        <f t="shared" si="136"/>
        <v>0</v>
      </c>
      <c r="W99" s="101">
        <v>0</v>
      </c>
      <c r="X99" s="101">
        <v>0</v>
      </c>
      <c r="Y99" s="99">
        <f t="shared" si="138"/>
        <v>2572712.4500000002</v>
      </c>
      <c r="Z99" s="101">
        <v>1919813.76</v>
      </c>
      <c r="AA99" s="101">
        <v>652898.68999999994</v>
      </c>
      <c r="AB99" s="99">
        <f t="shared" si="139"/>
        <v>0</v>
      </c>
      <c r="AC99" s="101"/>
      <c r="AD99" s="101"/>
      <c r="AE99" s="110">
        <f t="shared" si="140"/>
        <v>16063251.899999999</v>
      </c>
      <c r="AF99" s="99">
        <v>0</v>
      </c>
      <c r="AG99" s="99">
        <f t="shared" si="127"/>
        <v>16063251.899999999</v>
      </c>
      <c r="AH99" s="107" t="s">
        <v>648</v>
      </c>
      <c r="AI99" s="108" t="s">
        <v>219</v>
      </c>
      <c r="AJ99" s="109">
        <v>11200209.65</v>
      </c>
      <c r="AK99" s="117">
        <v>0</v>
      </c>
      <c r="AL99" s="10"/>
    </row>
    <row r="100" spans="1:38" ht="267.75" x14ac:dyDescent="0.25">
      <c r="A100" s="11">
        <v>92</v>
      </c>
      <c r="B100" s="144">
        <v>118427</v>
      </c>
      <c r="C100" s="174">
        <v>23</v>
      </c>
      <c r="D100" s="65" t="s">
        <v>172</v>
      </c>
      <c r="E100" s="12" t="s">
        <v>165</v>
      </c>
      <c r="F100" s="91" t="s">
        <v>125</v>
      </c>
      <c r="G100" s="18" t="s">
        <v>85</v>
      </c>
      <c r="H100" s="18" t="s">
        <v>84</v>
      </c>
      <c r="I100" s="65" t="s">
        <v>187</v>
      </c>
      <c r="J100" s="5" t="s">
        <v>86</v>
      </c>
      <c r="K100" s="6">
        <v>42459</v>
      </c>
      <c r="L100" s="6">
        <v>43524</v>
      </c>
      <c r="M100" s="7">
        <f t="shared" si="135"/>
        <v>83.983862871845758</v>
      </c>
      <c r="N100" s="8" t="s">
        <v>155</v>
      </c>
      <c r="O100" s="8" t="s">
        <v>156</v>
      </c>
      <c r="P100" s="8" t="s">
        <v>156</v>
      </c>
      <c r="Q100" s="14" t="s">
        <v>157</v>
      </c>
      <c r="R100" s="4" t="s">
        <v>36</v>
      </c>
      <c r="S100" s="99">
        <f t="shared" si="137"/>
        <v>6252507.04</v>
      </c>
      <c r="T100" s="101">
        <v>5042102.18</v>
      </c>
      <c r="U100" s="101">
        <v>1210404.8600000001</v>
      </c>
      <c r="V100" s="99">
        <f t="shared" si="136"/>
        <v>0</v>
      </c>
      <c r="W100" s="101">
        <v>0</v>
      </c>
      <c r="X100" s="101">
        <v>0</v>
      </c>
      <c r="Y100" s="99">
        <f t="shared" si="138"/>
        <v>1192383.95</v>
      </c>
      <c r="Z100" s="101">
        <v>889782.73</v>
      </c>
      <c r="AA100" s="101">
        <v>302601.21999999997</v>
      </c>
      <c r="AB100" s="99">
        <f t="shared" si="139"/>
        <v>0</v>
      </c>
      <c r="AC100" s="101"/>
      <c r="AD100" s="101"/>
      <c r="AE100" s="110">
        <f t="shared" si="140"/>
        <v>7444890.9900000002</v>
      </c>
      <c r="AF100" s="99">
        <v>0</v>
      </c>
      <c r="AG100" s="99">
        <f t="shared" si="127"/>
        <v>7444890.9900000002</v>
      </c>
      <c r="AH100" s="107" t="s">
        <v>648</v>
      </c>
      <c r="AI100" s="136" t="s">
        <v>775</v>
      </c>
      <c r="AJ100" s="109">
        <v>2745966.85</v>
      </c>
      <c r="AK100" s="117">
        <v>0</v>
      </c>
      <c r="AL100" s="10"/>
    </row>
    <row r="101" spans="1:38" ht="141.75" x14ac:dyDescent="0.25">
      <c r="A101" s="11">
        <v>93</v>
      </c>
      <c r="B101" s="144">
        <v>118584</v>
      </c>
      <c r="C101" s="174">
        <v>24</v>
      </c>
      <c r="D101" s="65" t="s">
        <v>170</v>
      </c>
      <c r="E101" s="12" t="s">
        <v>165</v>
      </c>
      <c r="F101" s="91" t="s">
        <v>125</v>
      </c>
      <c r="G101" s="18" t="s">
        <v>88</v>
      </c>
      <c r="H101" s="18" t="s">
        <v>87</v>
      </c>
      <c r="I101" s="65" t="s">
        <v>187</v>
      </c>
      <c r="J101" s="5" t="s">
        <v>89</v>
      </c>
      <c r="K101" s="6">
        <v>42454</v>
      </c>
      <c r="L101" s="6">
        <v>43490</v>
      </c>
      <c r="M101" s="7">
        <f t="shared" si="135"/>
        <v>83.983862869823341</v>
      </c>
      <c r="N101" s="8" t="s">
        <v>155</v>
      </c>
      <c r="O101" s="8" t="s">
        <v>156</v>
      </c>
      <c r="P101" s="8" t="s">
        <v>156</v>
      </c>
      <c r="Q101" s="14" t="s">
        <v>157</v>
      </c>
      <c r="R101" s="4" t="s">
        <v>36</v>
      </c>
      <c r="S101" s="99">
        <f t="shared" si="137"/>
        <v>2984368.02</v>
      </c>
      <c r="T101" s="101">
        <v>2406632.79</v>
      </c>
      <c r="U101" s="101">
        <v>577735.23</v>
      </c>
      <c r="V101" s="99">
        <f t="shared" si="136"/>
        <v>0</v>
      </c>
      <c r="W101" s="101">
        <v>0</v>
      </c>
      <c r="X101" s="101">
        <v>0</v>
      </c>
      <c r="Y101" s="99">
        <f t="shared" si="138"/>
        <v>569133.71</v>
      </c>
      <c r="Z101" s="101">
        <v>424699.9</v>
      </c>
      <c r="AA101" s="101">
        <v>144433.81</v>
      </c>
      <c r="AB101" s="99">
        <f t="shared" si="139"/>
        <v>0</v>
      </c>
      <c r="AC101" s="101"/>
      <c r="AD101" s="101"/>
      <c r="AE101" s="110">
        <f t="shared" si="140"/>
        <v>3553501.73</v>
      </c>
      <c r="AF101" s="110"/>
      <c r="AG101" s="99">
        <f t="shared" si="127"/>
        <v>3553501.73</v>
      </c>
      <c r="AH101" s="107" t="s">
        <v>648</v>
      </c>
      <c r="AI101" s="137" t="s">
        <v>186</v>
      </c>
      <c r="AJ101" s="109">
        <f>51639.73+64908.11+279959.69</f>
        <v>396507.53</v>
      </c>
      <c r="AK101" s="117">
        <v>0</v>
      </c>
      <c r="AL101" s="10"/>
    </row>
    <row r="102" spans="1:38" ht="157.5" x14ac:dyDescent="0.25">
      <c r="A102" s="11">
        <v>94</v>
      </c>
      <c r="B102" s="144">
        <v>117834</v>
      </c>
      <c r="C102" s="174">
        <v>25</v>
      </c>
      <c r="D102" s="65" t="s">
        <v>172</v>
      </c>
      <c r="E102" s="12" t="s">
        <v>165</v>
      </c>
      <c r="F102" s="91" t="s">
        <v>125</v>
      </c>
      <c r="G102" s="18" t="s">
        <v>90</v>
      </c>
      <c r="H102" s="18" t="s">
        <v>84</v>
      </c>
      <c r="I102" s="65" t="s">
        <v>216</v>
      </c>
      <c r="J102" s="5" t="s">
        <v>91</v>
      </c>
      <c r="K102" s="6">
        <v>42459</v>
      </c>
      <c r="L102" s="6">
        <v>43434</v>
      </c>
      <c r="M102" s="7">
        <f t="shared" si="135"/>
        <v>83.983862877433253</v>
      </c>
      <c r="N102" s="8" t="s">
        <v>155</v>
      </c>
      <c r="O102" s="8" t="s">
        <v>156</v>
      </c>
      <c r="P102" s="8" t="s">
        <v>156</v>
      </c>
      <c r="Q102" s="14" t="s">
        <v>157</v>
      </c>
      <c r="R102" s="4" t="s">
        <v>36</v>
      </c>
      <c r="S102" s="99">
        <f t="shared" si="137"/>
        <v>11174376.890000001</v>
      </c>
      <c r="T102" s="101">
        <v>9011161.3900000006</v>
      </c>
      <c r="U102" s="101">
        <v>2163215.5</v>
      </c>
      <c r="V102" s="99">
        <f t="shared" si="136"/>
        <v>0</v>
      </c>
      <c r="W102" s="101">
        <v>0</v>
      </c>
      <c r="X102" s="101">
        <v>0</v>
      </c>
      <c r="Y102" s="99">
        <f t="shared" si="138"/>
        <v>2131008.8199999998</v>
      </c>
      <c r="Z102" s="101">
        <v>1590204.95</v>
      </c>
      <c r="AA102" s="101">
        <v>540803.87</v>
      </c>
      <c r="AB102" s="99">
        <f t="shared" si="139"/>
        <v>0</v>
      </c>
      <c r="AC102" s="101"/>
      <c r="AD102" s="101"/>
      <c r="AE102" s="110">
        <f t="shared" si="140"/>
        <v>13305385.710000001</v>
      </c>
      <c r="AF102" s="99">
        <v>0</v>
      </c>
      <c r="AG102" s="99">
        <f t="shared" si="127"/>
        <v>13305385.710000001</v>
      </c>
      <c r="AH102" s="107" t="s">
        <v>648</v>
      </c>
      <c r="AI102" s="136" t="s">
        <v>197</v>
      </c>
      <c r="AJ102" s="109">
        <f>4814425.83+239093.69+4448978.65</f>
        <v>9502498.1700000018</v>
      </c>
      <c r="AK102" s="117">
        <v>0</v>
      </c>
      <c r="AL102" s="10"/>
    </row>
    <row r="103" spans="1:38" ht="189" x14ac:dyDescent="0.25">
      <c r="A103" s="11">
        <v>95</v>
      </c>
      <c r="B103" s="144">
        <v>118419</v>
      </c>
      <c r="C103" s="174">
        <v>26</v>
      </c>
      <c r="D103" s="65" t="s">
        <v>170</v>
      </c>
      <c r="E103" s="12" t="s">
        <v>165</v>
      </c>
      <c r="F103" s="91" t="s">
        <v>125</v>
      </c>
      <c r="G103" s="18" t="s">
        <v>92</v>
      </c>
      <c r="H103" s="18" t="s">
        <v>84</v>
      </c>
      <c r="I103" s="65" t="s">
        <v>187</v>
      </c>
      <c r="J103" s="5" t="s">
        <v>93</v>
      </c>
      <c r="K103" s="6">
        <v>42458</v>
      </c>
      <c r="L103" s="6">
        <v>43553</v>
      </c>
      <c r="M103" s="7">
        <f t="shared" si="135"/>
        <v>83.983862783018438</v>
      </c>
      <c r="N103" s="8" t="s">
        <v>155</v>
      </c>
      <c r="O103" s="8" t="s">
        <v>156</v>
      </c>
      <c r="P103" s="8" t="s">
        <v>156</v>
      </c>
      <c r="Q103" s="14" t="s">
        <v>157</v>
      </c>
      <c r="R103" s="4" t="s">
        <v>36</v>
      </c>
      <c r="S103" s="99">
        <f t="shared" si="137"/>
        <v>3637178.37</v>
      </c>
      <c r="T103" s="101">
        <v>2933067.47</v>
      </c>
      <c r="U103" s="101">
        <v>704110.9</v>
      </c>
      <c r="V103" s="99">
        <f t="shared" si="136"/>
        <v>0</v>
      </c>
      <c r="W103" s="101">
        <v>0</v>
      </c>
      <c r="X103" s="101">
        <v>0</v>
      </c>
      <c r="Y103" s="99">
        <f t="shared" si="138"/>
        <v>693627.87</v>
      </c>
      <c r="Z103" s="101">
        <v>517600.14</v>
      </c>
      <c r="AA103" s="101">
        <v>176027.73</v>
      </c>
      <c r="AB103" s="99">
        <f t="shared" si="139"/>
        <v>0</v>
      </c>
      <c r="AC103" s="101"/>
      <c r="AD103" s="101"/>
      <c r="AE103" s="110">
        <f t="shared" si="140"/>
        <v>4330806.24</v>
      </c>
      <c r="AF103" s="99">
        <v>0</v>
      </c>
      <c r="AG103" s="99">
        <f t="shared" si="127"/>
        <v>4330806.24</v>
      </c>
      <c r="AH103" s="107" t="s">
        <v>648</v>
      </c>
      <c r="AI103" s="137" t="s">
        <v>193</v>
      </c>
      <c r="AJ103" s="109">
        <f>137690.72+51834.75</f>
        <v>189525.47</v>
      </c>
      <c r="AK103" s="117">
        <v>0</v>
      </c>
      <c r="AL103" s="10"/>
    </row>
    <row r="104" spans="1:38" ht="267.75" x14ac:dyDescent="0.25">
      <c r="A104" s="11">
        <v>96</v>
      </c>
      <c r="B104" s="144">
        <v>118319</v>
      </c>
      <c r="C104" s="174">
        <v>27</v>
      </c>
      <c r="D104" s="65" t="s">
        <v>174</v>
      </c>
      <c r="E104" s="12" t="s">
        <v>165</v>
      </c>
      <c r="F104" s="91" t="s">
        <v>125</v>
      </c>
      <c r="G104" s="18" t="s">
        <v>95</v>
      </c>
      <c r="H104" s="18" t="s">
        <v>94</v>
      </c>
      <c r="I104" s="65" t="s">
        <v>208</v>
      </c>
      <c r="J104" s="5" t="s">
        <v>96</v>
      </c>
      <c r="K104" s="6">
        <v>42585</v>
      </c>
      <c r="L104" s="6">
        <v>43680</v>
      </c>
      <c r="M104" s="7">
        <f t="shared" si="135"/>
        <v>83.983862824473448</v>
      </c>
      <c r="N104" s="8" t="s">
        <v>155</v>
      </c>
      <c r="O104" s="8" t="s">
        <v>156</v>
      </c>
      <c r="P104" s="8" t="s">
        <v>156</v>
      </c>
      <c r="Q104" s="14" t="s">
        <v>157</v>
      </c>
      <c r="R104" s="4" t="s">
        <v>36</v>
      </c>
      <c r="S104" s="99">
        <f t="shared" si="137"/>
        <v>17052953.060000002</v>
      </c>
      <c r="T104" s="101">
        <v>13751720.9</v>
      </c>
      <c r="U104" s="101">
        <v>3301232.16</v>
      </c>
      <c r="V104" s="99">
        <f t="shared" si="136"/>
        <v>0</v>
      </c>
      <c r="W104" s="101">
        <v>0</v>
      </c>
      <c r="X104" s="101">
        <v>0</v>
      </c>
      <c r="Y104" s="99">
        <f t="shared" si="138"/>
        <v>3252082.32</v>
      </c>
      <c r="Z104" s="101">
        <v>2426774.2799999998</v>
      </c>
      <c r="AA104" s="101">
        <v>825308.04</v>
      </c>
      <c r="AB104" s="99">
        <f t="shared" si="139"/>
        <v>0</v>
      </c>
      <c r="AC104" s="101"/>
      <c r="AD104" s="101"/>
      <c r="AE104" s="110">
        <f t="shared" si="140"/>
        <v>20305035.380000003</v>
      </c>
      <c r="AF104" s="99">
        <v>0</v>
      </c>
      <c r="AG104" s="99">
        <f t="shared" si="127"/>
        <v>20305035.380000003</v>
      </c>
      <c r="AH104" s="107" t="s">
        <v>648</v>
      </c>
      <c r="AI104" s="108" t="s">
        <v>511</v>
      </c>
      <c r="AJ104" s="109">
        <f>9339801.2+2317006.47</f>
        <v>11656807.67</v>
      </c>
      <c r="AK104" s="117">
        <v>0</v>
      </c>
      <c r="AL104" s="10"/>
    </row>
    <row r="105" spans="1:38" ht="204.75" x14ac:dyDescent="0.25">
      <c r="A105" s="11">
        <v>97</v>
      </c>
      <c r="B105" s="144">
        <v>117834</v>
      </c>
      <c r="C105" s="174">
        <v>28</v>
      </c>
      <c r="D105" s="65" t="s">
        <v>176</v>
      </c>
      <c r="E105" s="12" t="s">
        <v>165</v>
      </c>
      <c r="F105" s="91" t="s">
        <v>125</v>
      </c>
      <c r="G105" s="18" t="s">
        <v>97</v>
      </c>
      <c r="H105" s="18" t="s">
        <v>84</v>
      </c>
      <c r="I105" s="65" t="s">
        <v>212</v>
      </c>
      <c r="J105" s="5" t="s">
        <v>98</v>
      </c>
      <c r="K105" s="6">
        <v>42515</v>
      </c>
      <c r="L105" s="6">
        <v>43610</v>
      </c>
      <c r="M105" s="7">
        <f t="shared" si="135"/>
        <v>83.983862839308514</v>
      </c>
      <c r="N105" s="8" t="s">
        <v>155</v>
      </c>
      <c r="O105" s="8" t="s">
        <v>156</v>
      </c>
      <c r="P105" s="8" t="s">
        <v>156</v>
      </c>
      <c r="Q105" s="14" t="s">
        <v>157</v>
      </c>
      <c r="R105" s="4" t="s">
        <v>36</v>
      </c>
      <c r="S105" s="99">
        <f t="shared" si="137"/>
        <v>36908560.939999998</v>
      </c>
      <c r="T105" s="101">
        <v>29763538.73</v>
      </c>
      <c r="U105" s="101">
        <v>7145022.21</v>
      </c>
      <c r="V105" s="99">
        <f t="shared" si="136"/>
        <v>0</v>
      </c>
      <c r="W105" s="101">
        <v>0</v>
      </c>
      <c r="X105" s="101">
        <v>0</v>
      </c>
      <c r="Y105" s="99">
        <f t="shared" si="138"/>
        <v>7038644.7400000002</v>
      </c>
      <c r="Z105" s="101">
        <v>5252389.1900000004</v>
      </c>
      <c r="AA105" s="101">
        <v>1786255.55</v>
      </c>
      <c r="AB105" s="99">
        <f t="shared" si="139"/>
        <v>0</v>
      </c>
      <c r="AC105" s="101"/>
      <c r="AD105" s="101"/>
      <c r="AE105" s="110">
        <f t="shared" si="140"/>
        <v>43947205.68</v>
      </c>
      <c r="AF105" s="99">
        <v>0</v>
      </c>
      <c r="AG105" s="99">
        <f t="shared" si="127"/>
        <v>43947205.68</v>
      </c>
      <c r="AH105" s="107" t="s">
        <v>648</v>
      </c>
      <c r="AI105" s="108" t="s">
        <v>487</v>
      </c>
      <c r="AJ105" s="109">
        <f>11464350.64+500110.3</f>
        <v>11964460.940000001</v>
      </c>
      <c r="AK105" s="117">
        <v>0</v>
      </c>
      <c r="AL105" s="10"/>
    </row>
    <row r="106" spans="1:38" ht="236.25" x14ac:dyDescent="0.25">
      <c r="A106" s="11">
        <v>98</v>
      </c>
      <c r="B106" s="144">
        <v>119993</v>
      </c>
      <c r="C106" s="174">
        <v>29</v>
      </c>
      <c r="D106" s="65" t="s">
        <v>172</v>
      </c>
      <c r="E106" s="12" t="s">
        <v>165</v>
      </c>
      <c r="F106" s="91" t="s">
        <v>125</v>
      </c>
      <c r="G106" s="18" t="s">
        <v>100</v>
      </c>
      <c r="H106" s="18" t="s">
        <v>99</v>
      </c>
      <c r="I106" s="65" t="s">
        <v>217</v>
      </c>
      <c r="J106" s="5" t="s">
        <v>101</v>
      </c>
      <c r="K106" s="6">
        <v>42569</v>
      </c>
      <c r="L106" s="6">
        <v>44030</v>
      </c>
      <c r="M106" s="7">
        <f t="shared" si="135"/>
        <v>83.98386282616714</v>
      </c>
      <c r="N106" s="8" t="s">
        <v>155</v>
      </c>
      <c r="O106" s="8" t="s">
        <v>156</v>
      </c>
      <c r="P106" s="8" t="s">
        <v>156</v>
      </c>
      <c r="Q106" s="14" t="s">
        <v>157</v>
      </c>
      <c r="R106" s="4" t="s">
        <v>36</v>
      </c>
      <c r="S106" s="99">
        <f t="shared" si="137"/>
        <v>35912411.909999996</v>
      </c>
      <c r="T106" s="101">
        <v>28960231.329999998</v>
      </c>
      <c r="U106" s="101">
        <v>6952180.5800000001</v>
      </c>
      <c r="V106" s="99">
        <f t="shared" si="136"/>
        <v>0</v>
      </c>
      <c r="W106" s="101">
        <v>0</v>
      </c>
      <c r="X106" s="101">
        <v>0</v>
      </c>
      <c r="Y106" s="99">
        <f t="shared" si="138"/>
        <v>6848674.209999999</v>
      </c>
      <c r="Z106" s="101">
        <v>5110629.0599999996</v>
      </c>
      <c r="AA106" s="101">
        <v>1738045.15</v>
      </c>
      <c r="AB106" s="99">
        <f t="shared" si="139"/>
        <v>0</v>
      </c>
      <c r="AC106" s="101"/>
      <c r="AD106" s="101"/>
      <c r="AE106" s="110">
        <f t="shared" si="140"/>
        <v>42761086.119999997</v>
      </c>
      <c r="AF106" s="99">
        <v>0</v>
      </c>
      <c r="AG106" s="99">
        <f t="shared" ref="AG106:AG177" si="141">AE106+AF106</f>
        <v>42761086.119999997</v>
      </c>
      <c r="AH106" s="107" t="s">
        <v>648</v>
      </c>
      <c r="AI106" s="136" t="s">
        <v>198</v>
      </c>
      <c r="AJ106" s="109">
        <v>28176.63</v>
      </c>
      <c r="AK106" s="117">
        <v>0</v>
      </c>
      <c r="AL106" s="10"/>
    </row>
    <row r="107" spans="1:38" ht="409.5" x14ac:dyDescent="0.25">
      <c r="A107" s="11">
        <v>99</v>
      </c>
      <c r="B107" s="144">
        <v>118292</v>
      </c>
      <c r="C107" s="174">
        <v>30</v>
      </c>
      <c r="D107" s="65" t="s">
        <v>175</v>
      </c>
      <c r="E107" s="12" t="s">
        <v>165</v>
      </c>
      <c r="F107" s="91" t="s">
        <v>125</v>
      </c>
      <c r="G107" s="18" t="s">
        <v>103</v>
      </c>
      <c r="H107" s="18" t="s">
        <v>102</v>
      </c>
      <c r="I107" s="65" t="s">
        <v>205</v>
      </c>
      <c r="J107" s="5" t="s">
        <v>104</v>
      </c>
      <c r="K107" s="6">
        <v>42446</v>
      </c>
      <c r="L107" s="6">
        <v>43237</v>
      </c>
      <c r="M107" s="7">
        <f t="shared" si="135"/>
        <v>83.983862811384185</v>
      </c>
      <c r="N107" s="8" t="s">
        <v>155</v>
      </c>
      <c r="O107" s="8" t="s">
        <v>156</v>
      </c>
      <c r="P107" s="8" t="s">
        <v>156</v>
      </c>
      <c r="Q107" s="14" t="s">
        <v>157</v>
      </c>
      <c r="R107" s="4" t="s">
        <v>36</v>
      </c>
      <c r="S107" s="99">
        <f t="shared" si="137"/>
        <v>23983572.759999998</v>
      </c>
      <c r="T107" s="101">
        <v>19340661.859999999</v>
      </c>
      <c r="U107" s="101">
        <v>4642910.9000000004</v>
      </c>
      <c r="V107" s="99">
        <f t="shared" si="136"/>
        <v>0</v>
      </c>
      <c r="W107" s="101">
        <v>0</v>
      </c>
      <c r="X107" s="101">
        <v>0</v>
      </c>
      <c r="Y107" s="99">
        <f t="shared" si="138"/>
        <v>4573785.71</v>
      </c>
      <c r="Z107" s="101">
        <v>3413057.98</v>
      </c>
      <c r="AA107" s="101">
        <v>1160727.73</v>
      </c>
      <c r="AB107" s="99">
        <f t="shared" si="139"/>
        <v>0</v>
      </c>
      <c r="AC107" s="101"/>
      <c r="AD107" s="101"/>
      <c r="AE107" s="110">
        <f t="shared" si="140"/>
        <v>28557358.469999999</v>
      </c>
      <c r="AF107" s="99">
        <v>54654.13</v>
      </c>
      <c r="AG107" s="99">
        <f t="shared" si="141"/>
        <v>28612012.599999998</v>
      </c>
      <c r="AH107" s="107" t="s">
        <v>648</v>
      </c>
      <c r="AI107" s="108" t="s">
        <v>519</v>
      </c>
      <c r="AJ107" s="109">
        <v>19540647.710000001</v>
      </c>
      <c r="AK107" s="117">
        <v>0</v>
      </c>
      <c r="AL107" s="10"/>
    </row>
    <row r="108" spans="1:38" ht="141.75" x14ac:dyDescent="0.25">
      <c r="A108" s="11">
        <v>100</v>
      </c>
      <c r="B108" s="144">
        <v>120208</v>
      </c>
      <c r="C108" s="174">
        <v>47</v>
      </c>
      <c r="D108" s="65" t="s">
        <v>174</v>
      </c>
      <c r="E108" s="12" t="s">
        <v>165</v>
      </c>
      <c r="F108" s="91" t="s">
        <v>128</v>
      </c>
      <c r="G108" s="18" t="s">
        <v>744</v>
      </c>
      <c r="H108" s="18" t="s">
        <v>378</v>
      </c>
      <c r="I108" s="65" t="s">
        <v>187</v>
      </c>
      <c r="J108" s="5" t="s">
        <v>746</v>
      </c>
      <c r="K108" s="6">
        <v>42914</v>
      </c>
      <c r="L108" s="6">
        <v>43827</v>
      </c>
      <c r="M108" s="7">
        <f t="shared" si="135"/>
        <v>83.983862839866035</v>
      </c>
      <c r="N108" s="8" t="s">
        <v>155</v>
      </c>
      <c r="O108" s="8" t="s">
        <v>156</v>
      </c>
      <c r="P108" s="8" t="s">
        <v>156</v>
      </c>
      <c r="Q108" s="14" t="s">
        <v>157</v>
      </c>
      <c r="R108" s="4" t="s">
        <v>36</v>
      </c>
      <c r="S108" s="99">
        <f t="shared" si="137"/>
        <v>6085613.1800000006</v>
      </c>
      <c r="T108" s="101">
        <v>4907516.82</v>
      </c>
      <c r="U108" s="101">
        <v>1178096.3600000001</v>
      </c>
      <c r="V108" s="99">
        <f>W108+X108</f>
        <v>0</v>
      </c>
      <c r="W108" s="101">
        <v>0</v>
      </c>
      <c r="X108" s="101">
        <v>0</v>
      </c>
      <c r="Y108" s="99">
        <f t="shared" si="138"/>
        <v>1160556.47</v>
      </c>
      <c r="Z108" s="101">
        <v>866032.38</v>
      </c>
      <c r="AA108" s="101">
        <v>294524.09000000003</v>
      </c>
      <c r="AB108" s="99">
        <f t="shared" si="139"/>
        <v>0</v>
      </c>
      <c r="AC108" s="101"/>
      <c r="AD108" s="101"/>
      <c r="AE108" s="110">
        <f t="shared" si="140"/>
        <v>7246169.6500000004</v>
      </c>
      <c r="AF108" s="99">
        <v>0</v>
      </c>
      <c r="AG108" s="99">
        <f t="shared" si="141"/>
        <v>7246169.6500000004</v>
      </c>
      <c r="AH108" s="107" t="s">
        <v>648</v>
      </c>
      <c r="AI108" s="135" t="s">
        <v>187</v>
      </c>
      <c r="AJ108" s="109">
        <v>318314.17</v>
      </c>
      <c r="AK108" s="117">
        <v>0</v>
      </c>
      <c r="AL108" s="10"/>
    </row>
    <row r="109" spans="1:38" ht="173.25" x14ac:dyDescent="0.25">
      <c r="A109" s="11">
        <v>101</v>
      </c>
      <c r="B109" s="144">
        <v>119991</v>
      </c>
      <c r="C109" s="174">
        <v>48</v>
      </c>
      <c r="D109" s="65" t="s">
        <v>172</v>
      </c>
      <c r="E109" s="12" t="s">
        <v>165</v>
      </c>
      <c r="F109" s="91" t="s">
        <v>128</v>
      </c>
      <c r="G109" s="18" t="s">
        <v>130</v>
      </c>
      <c r="H109" s="18" t="s">
        <v>129</v>
      </c>
      <c r="I109" s="65" t="s">
        <v>187</v>
      </c>
      <c r="J109" s="5" t="s">
        <v>131</v>
      </c>
      <c r="K109" s="6">
        <v>43004</v>
      </c>
      <c r="L109" s="6">
        <v>43916</v>
      </c>
      <c r="M109" s="7">
        <f t="shared" si="135"/>
        <v>83.9838628091575</v>
      </c>
      <c r="N109" s="8" t="s">
        <v>155</v>
      </c>
      <c r="O109" s="8" t="s">
        <v>156</v>
      </c>
      <c r="P109" s="8" t="s">
        <v>156</v>
      </c>
      <c r="Q109" s="14" t="s">
        <v>157</v>
      </c>
      <c r="R109" s="4" t="s">
        <v>36</v>
      </c>
      <c r="S109" s="99">
        <f t="shared" si="137"/>
        <v>12597407.540000001</v>
      </c>
      <c r="T109" s="101">
        <v>10158711.630000001</v>
      </c>
      <c r="U109" s="101">
        <v>2438695.91</v>
      </c>
      <c r="V109" s="99">
        <f t="shared" si="136"/>
        <v>0</v>
      </c>
      <c r="W109" s="101">
        <v>0</v>
      </c>
      <c r="X109" s="101">
        <v>0</v>
      </c>
      <c r="Y109" s="99">
        <f t="shared" si="138"/>
        <v>2402387.7999999998</v>
      </c>
      <c r="Z109" s="101">
        <v>1792713.82</v>
      </c>
      <c r="AA109" s="101">
        <v>609673.98</v>
      </c>
      <c r="AB109" s="99">
        <f t="shared" si="139"/>
        <v>0</v>
      </c>
      <c r="AC109" s="101"/>
      <c r="AD109" s="101"/>
      <c r="AE109" s="110">
        <f t="shared" si="140"/>
        <v>14999795.34</v>
      </c>
      <c r="AF109" s="99">
        <v>2999990</v>
      </c>
      <c r="AG109" s="99">
        <f t="shared" si="141"/>
        <v>17999785.34</v>
      </c>
      <c r="AH109" s="107" t="s">
        <v>648</v>
      </c>
      <c r="AI109" s="135" t="s">
        <v>187</v>
      </c>
      <c r="AJ109" s="109">
        <v>0</v>
      </c>
      <c r="AK109" s="138">
        <v>0</v>
      </c>
      <c r="AL109" s="10"/>
    </row>
    <row r="110" spans="1:38" s="2" customFormat="1" ht="252" x14ac:dyDescent="0.25">
      <c r="A110" s="11">
        <v>102</v>
      </c>
      <c r="B110" s="144">
        <v>119992</v>
      </c>
      <c r="C110" s="174">
        <v>49</v>
      </c>
      <c r="D110" s="65" t="s">
        <v>172</v>
      </c>
      <c r="E110" s="12" t="s">
        <v>165</v>
      </c>
      <c r="F110" s="91" t="s">
        <v>128</v>
      </c>
      <c r="G110" s="18" t="s">
        <v>132</v>
      </c>
      <c r="H110" s="18" t="s">
        <v>129</v>
      </c>
      <c r="I110" s="65" t="s">
        <v>187</v>
      </c>
      <c r="J110" s="5" t="s">
        <v>133</v>
      </c>
      <c r="K110" s="6">
        <v>43004</v>
      </c>
      <c r="L110" s="6">
        <v>43916</v>
      </c>
      <c r="M110" s="7">
        <f t="shared" si="135"/>
        <v>83.98386278575461</v>
      </c>
      <c r="N110" s="8" t="s">
        <v>155</v>
      </c>
      <c r="O110" s="8" t="s">
        <v>156</v>
      </c>
      <c r="P110" s="8" t="s">
        <v>156</v>
      </c>
      <c r="Q110" s="14" t="s">
        <v>157</v>
      </c>
      <c r="R110" s="4" t="s">
        <v>36</v>
      </c>
      <c r="S110" s="99">
        <f t="shared" si="137"/>
        <v>11755282.280000001</v>
      </c>
      <c r="T110" s="101">
        <v>9479610.9800000004</v>
      </c>
      <c r="U110" s="101">
        <v>2275671.2999999998</v>
      </c>
      <c r="V110" s="99">
        <f t="shared" si="136"/>
        <v>0</v>
      </c>
      <c r="W110" s="101">
        <v>0</v>
      </c>
      <c r="X110" s="101">
        <v>0</v>
      </c>
      <c r="Y110" s="99">
        <f t="shared" si="138"/>
        <v>2241790.36</v>
      </c>
      <c r="Z110" s="101">
        <v>1672872.53</v>
      </c>
      <c r="AA110" s="101">
        <v>568917.82999999996</v>
      </c>
      <c r="AB110" s="99">
        <f t="shared" si="139"/>
        <v>0</v>
      </c>
      <c r="AC110" s="101"/>
      <c r="AD110" s="101"/>
      <c r="AE110" s="110">
        <f t="shared" si="140"/>
        <v>13997072.640000001</v>
      </c>
      <c r="AF110" s="99">
        <v>0</v>
      </c>
      <c r="AG110" s="99">
        <f t="shared" si="141"/>
        <v>13997072.640000001</v>
      </c>
      <c r="AH110" s="107" t="s">
        <v>648</v>
      </c>
      <c r="AI110" s="135" t="s">
        <v>187</v>
      </c>
      <c r="AJ110" s="109">
        <v>0</v>
      </c>
      <c r="AK110" s="138">
        <v>0</v>
      </c>
      <c r="AL110" s="16"/>
    </row>
    <row r="111" spans="1:38" s="2" customFormat="1" ht="173.25" x14ac:dyDescent="0.25">
      <c r="A111" s="11">
        <v>103</v>
      </c>
      <c r="B111" s="144">
        <v>119731</v>
      </c>
      <c r="C111" s="174">
        <v>51</v>
      </c>
      <c r="D111" s="65" t="s">
        <v>174</v>
      </c>
      <c r="E111" s="12" t="s">
        <v>165</v>
      </c>
      <c r="F111" s="91" t="s">
        <v>128</v>
      </c>
      <c r="G111" s="18" t="s">
        <v>134</v>
      </c>
      <c r="H111" s="18" t="s">
        <v>64</v>
      </c>
      <c r="I111" s="65" t="s">
        <v>187</v>
      </c>
      <c r="J111" s="5" t="s">
        <v>135</v>
      </c>
      <c r="K111" s="6">
        <v>42956</v>
      </c>
      <c r="L111" s="6">
        <v>43870</v>
      </c>
      <c r="M111" s="7">
        <f t="shared" si="135"/>
        <v>83.983862780427785</v>
      </c>
      <c r="N111" s="8" t="s">
        <v>155</v>
      </c>
      <c r="O111" s="8" t="s">
        <v>156</v>
      </c>
      <c r="P111" s="8" t="s">
        <v>156</v>
      </c>
      <c r="Q111" s="14" t="s">
        <v>157</v>
      </c>
      <c r="R111" s="4" t="s">
        <v>36</v>
      </c>
      <c r="S111" s="99">
        <f t="shared" si="137"/>
        <v>10449475.91</v>
      </c>
      <c r="T111" s="101">
        <v>8426591.9100000001</v>
      </c>
      <c r="U111" s="101">
        <v>2022884</v>
      </c>
      <c r="V111" s="99">
        <f t="shared" si="136"/>
        <v>0</v>
      </c>
      <c r="W111" s="101">
        <v>0</v>
      </c>
      <c r="X111" s="101">
        <v>0</v>
      </c>
      <c r="Y111" s="99">
        <f t="shared" si="138"/>
        <v>1992766.64</v>
      </c>
      <c r="Z111" s="101">
        <v>1487045.64</v>
      </c>
      <c r="AA111" s="101">
        <v>505721</v>
      </c>
      <c r="AB111" s="99">
        <f t="shared" si="139"/>
        <v>0</v>
      </c>
      <c r="AC111" s="101"/>
      <c r="AD111" s="101"/>
      <c r="AE111" s="110">
        <f t="shared" si="140"/>
        <v>12442242.550000001</v>
      </c>
      <c r="AF111" s="99">
        <v>0</v>
      </c>
      <c r="AG111" s="99">
        <f t="shared" si="141"/>
        <v>12442242.550000001</v>
      </c>
      <c r="AH111" s="107" t="s">
        <v>648</v>
      </c>
      <c r="AI111" s="135" t="s">
        <v>187</v>
      </c>
      <c r="AJ111" s="109">
        <v>69562.990000000005</v>
      </c>
      <c r="AK111" s="138">
        <v>0</v>
      </c>
      <c r="AL111" s="16"/>
    </row>
    <row r="112" spans="1:38" s="2" customFormat="1" ht="173.25" x14ac:dyDescent="0.25">
      <c r="A112" s="11">
        <v>104</v>
      </c>
      <c r="B112" s="144">
        <v>120194</v>
      </c>
      <c r="C112" s="174">
        <v>52</v>
      </c>
      <c r="D112" s="65" t="s">
        <v>175</v>
      </c>
      <c r="E112" s="12" t="s">
        <v>165</v>
      </c>
      <c r="F112" s="91" t="s">
        <v>128</v>
      </c>
      <c r="G112" s="18" t="s">
        <v>137</v>
      </c>
      <c r="H112" s="18" t="s">
        <v>136</v>
      </c>
      <c r="I112" s="65" t="s">
        <v>187</v>
      </c>
      <c r="J112" s="5" t="s">
        <v>138</v>
      </c>
      <c r="K112" s="6">
        <v>42963</v>
      </c>
      <c r="L112" s="6">
        <v>43877</v>
      </c>
      <c r="M112" s="7">
        <f t="shared" si="135"/>
        <v>83.983862831024851</v>
      </c>
      <c r="N112" s="8" t="s">
        <v>155</v>
      </c>
      <c r="O112" s="8" t="s">
        <v>156</v>
      </c>
      <c r="P112" s="8" t="s">
        <v>156</v>
      </c>
      <c r="Q112" s="14" t="s">
        <v>157</v>
      </c>
      <c r="R112" s="4" t="s">
        <v>36</v>
      </c>
      <c r="S112" s="99">
        <f t="shared" si="137"/>
        <v>12243037.969999999</v>
      </c>
      <c r="T112" s="101">
        <v>9872943.4499999993</v>
      </c>
      <c r="U112" s="101">
        <v>2370094.52</v>
      </c>
      <c r="V112" s="99">
        <f t="shared" si="136"/>
        <v>0</v>
      </c>
      <c r="W112" s="101">
        <v>0</v>
      </c>
      <c r="X112" s="101">
        <v>0</v>
      </c>
      <c r="Y112" s="99">
        <f t="shared" si="138"/>
        <v>2334807.77</v>
      </c>
      <c r="Z112" s="101">
        <v>1742284.14</v>
      </c>
      <c r="AA112" s="101">
        <v>592523.63</v>
      </c>
      <c r="AB112" s="99">
        <f t="shared" si="139"/>
        <v>0</v>
      </c>
      <c r="AC112" s="101"/>
      <c r="AD112" s="101"/>
      <c r="AE112" s="110">
        <f t="shared" si="140"/>
        <v>14577845.739999998</v>
      </c>
      <c r="AF112" s="99">
        <v>0</v>
      </c>
      <c r="AG112" s="99">
        <f t="shared" si="141"/>
        <v>14577845.739999998</v>
      </c>
      <c r="AH112" s="107" t="s">
        <v>648</v>
      </c>
      <c r="AI112" s="135" t="s">
        <v>187</v>
      </c>
      <c r="AJ112" s="109">
        <v>18637.330000000002</v>
      </c>
      <c r="AK112" s="138">
        <v>0</v>
      </c>
      <c r="AL112" s="16"/>
    </row>
    <row r="113" spans="1:38" s="2" customFormat="1" ht="267.75" x14ac:dyDescent="0.25">
      <c r="A113" s="11">
        <v>105</v>
      </c>
      <c r="B113" s="144">
        <v>119983</v>
      </c>
      <c r="C113" s="174">
        <v>58</v>
      </c>
      <c r="D113" s="65" t="s">
        <v>177</v>
      </c>
      <c r="E113" s="12" t="s">
        <v>165</v>
      </c>
      <c r="F113" s="91" t="s">
        <v>128</v>
      </c>
      <c r="G113" s="18" t="s">
        <v>139</v>
      </c>
      <c r="H113" s="18" t="s">
        <v>75</v>
      </c>
      <c r="I113" s="65" t="s">
        <v>204</v>
      </c>
      <c r="J113" s="5" t="s">
        <v>140</v>
      </c>
      <c r="K113" s="6">
        <v>42963</v>
      </c>
      <c r="L113" s="6">
        <v>43693</v>
      </c>
      <c r="M113" s="7">
        <f t="shared" si="135"/>
        <v>83.983862872994763</v>
      </c>
      <c r="N113" s="8" t="s">
        <v>155</v>
      </c>
      <c r="O113" s="8" t="s">
        <v>156</v>
      </c>
      <c r="P113" s="8" t="s">
        <v>156</v>
      </c>
      <c r="Q113" s="14" t="s">
        <v>157</v>
      </c>
      <c r="R113" s="4" t="s">
        <v>36</v>
      </c>
      <c r="S113" s="99">
        <f t="shared" si="137"/>
        <v>8062160.4699999997</v>
      </c>
      <c r="T113" s="101">
        <v>6501430</v>
      </c>
      <c r="U113" s="101">
        <v>1560730.47</v>
      </c>
      <c r="V113" s="99">
        <f t="shared" si="136"/>
        <v>0</v>
      </c>
      <c r="W113" s="101">
        <v>0</v>
      </c>
      <c r="X113" s="101">
        <v>0</v>
      </c>
      <c r="Y113" s="99">
        <f t="shared" si="138"/>
        <v>1537493.79</v>
      </c>
      <c r="Z113" s="101">
        <v>1147311.17</v>
      </c>
      <c r="AA113" s="101">
        <v>390182.62</v>
      </c>
      <c r="AB113" s="99">
        <f t="shared" si="139"/>
        <v>0</v>
      </c>
      <c r="AC113" s="101"/>
      <c r="AD113" s="101"/>
      <c r="AE113" s="110">
        <f t="shared" si="140"/>
        <v>9599654.2599999998</v>
      </c>
      <c r="AF113" s="99">
        <v>655333</v>
      </c>
      <c r="AG113" s="99">
        <f t="shared" si="141"/>
        <v>10254987.26</v>
      </c>
      <c r="AH113" s="107" t="s">
        <v>648</v>
      </c>
      <c r="AI113" s="135" t="s">
        <v>187</v>
      </c>
      <c r="AJ113" s="109">
        <f>27068+159937</f>
        <v>187005</v>
      </c>
      <c r="AK113" s="138">
        <v>0</v>
      </c>
      <c r="AL113" s="16"/>
    </row>
    <row r="114" spans="1:38" ht="141.75" x14ac:dyDescent="0.25">
      <c r="A114" s="11">
        <v>106</v>
      </c>
      <c r="B114" s="144">
        <v>119622</v>
      </c>
      <c r="C114" s="174">
        <v>45</v>
      </c>
      <c r="D114" s="65" t="s">
        <v>163</v>
      </c>
      <c r="E114" s="12" t="s">
        <v>166</v>
      </c>
      <c r="F114" s="91" t="s">
        <v>183</v>
      </c>
      <c r="G114" s="18" t="s">
        <v>122</v>
      </c>
      <c r="H114" s="18" t="s">
        <v>121</v>
      </c>
      <c r="I114" s="65" t="s">
        <v>187</v>
      </c>
      <c r="J114" s="5" t="s">
        <v>123</v>
      </c>
      <c r="K114" s="6">
        <v>42793</v>
      </c>
      <c r="L114" s="6">
        <v>43765</v>
      </c>
      <c r="M114" s="7">
        <f t="shared" si="135"/>
        <v>83.983862835522956</v>
      </c>
      <c r="N114" s="8" t="s">
        <v>155</v>
      </c>
      <c r="O114" s="8" t="s">
        <v>156</v>
      </c>
      <c r="P114" s="8" t="s">
        <v>156</v>
      </c>
      <c r="Q114" s="14" t="s">
        <v>157</v>
      </c>
      <c r="R114" s="4" t="s">
        <v>36</v>
      </c>
      <c r="S114" s="99">
        <f t="shared" si="137"/>
        <v>37233996.450000003</v>
      </c>
      <c r="T114" s="101">
        <v>30025974.120000001</v>
      </c>
      <c r="U114" s="101">
        <v>7208022.3300000001</v>
      </c>
      <c r="V114" s="99">
        <f t="shared" si="136"/>
        <v>0</v>
      </c>
      <c r="W114" s="101">
        <v>0</v>
      </c>
      <c r="X114" s="101">
        <v>0</v>
      </c>
      <c r="Y114" s="99">
        <f t="shared" si="138"/>
        <v>7100706.9000000004</v>
      </c>
      <c r="Z114" s="101">
        <v>5298701.32</v>
      </c>
      <c r="AA114" s="101">
        <v>1802005.58</v>
      </c>
      <c r="AB114" s="99">
        <f t="shared" si="139"/>
        <v>0</v>
      </c>
      <c r="AC114" s="101"/>
      <c r="AD114" s="101"/>
      <c r="AE114" s="110">
        <f t="shared" si="140"/>
        <v>44334703.350000001</v>
      </c>
      <c r="AF114" s="99">
        <v>427346.26</v>
      </c>
      <c r="AG114" s="99">
        <f t="shared" si="141"/>
        <v>44762049.609999999</v>
      </c>
      <c r="AH114" s="107" t="s">
        <v>648</v>
      </c>
      <c r="AI114" s="139" t="s">
        <v>507</v>
      </c>
      <c r="AJ114" s="109">
        <f>4923177.41+2008542</f>
        <v>6931719.4100000001</v>
      </c>
      <c r="AK114" s="138">
        <v>0</v>
      </c>
      <c r="AL114" s="10"/>
    </row>
    <row r="115" spans="1:38" ht="141.75" x14ac:dyDescent="0.25">
      <c r="A115" s="11">
        <v>107</v>
      </c>
      <c r="B115" s="144">
        <v>119689</v>
      </c>
      <c r="C115" s="174">
        <v>53</v>
      </c>
      <c r="D115" s="65" t="s">
        <v>163</v>
      </c>
      <c r="E115" s="12" t="s">
        <v>169</v>
      </c>
      <c r="F115" s="91" t="s">
        <v>142</v>
      </c>
      <c r="G115" s="18" t="s">
        <v>112</v>
      </c>
      <c r="H115" s="18" t="s">
        <v>111</v>
      </c>
      <c r="I115" s="65" t="s">
        <v>187</v>
      </c>
      <c r="J115" s="5" t="s">
        <v>113</v>
      </c>
      <c r="K115" s="6">
        <v>42943</v>
      </c>
      <c r="L115" s="6">
        <v>44039</v>
      </c>
      <c r="M115" s="7">
        <f t="shared" si="135"/>
        <v>83.983862843305559</v>
      </c>
      <c r="N115" s="8" t="s">
        <v>155</v>
      </c>
      <c r="O115" s="8" t="s">
        <v>156</v>
      </c>
      <c r="P115" s="8" t="s">
        <v>156</v>
      </c>
      <c r="Q115" s="14" t="s">
        <v>157</v>
      </c>
      <c r="R115" s="4" t="s">
        <v>36</v>
      </c>
      <c r="S115" s="99">
        <f t="shared" si="137"/>
        <v>46010993.850000001</v>
      </c>
      <c r="T115" s="101">
        <v>37103857.82</v>
      </c>
      <c r="U115" s="101">
        <v>8907136.0299999993</v>
      </c>
      <c r="V115" s="99">
        <f t="shared" si="136"/>
        <v>0</v>
      </c>
      <c r="W115" s="101">
        <v>0</v>
      </c>
      <c r="X115" s="101">
        <v>0</v>
      </c>
      <c r="Y115" s="99">
        <f t="shared" si="138"/>
        <v>8774523.620000001</v>
      </c>
      <c r="Z115" s="101">
        <v>6547739.6100000003</v>
      </c>
      <c r="AA115" s="101">
        <v>2226784.0099999998</v>
      </c>
      <c r="AB115" s="99">
        <f t="shared" si="139"/>
        <v>0</v>
      </c>
      <c r="AC115" s="101"/>
      <c r="AD115" s="101"/>
      <c r="AE115" s="110">
        <f t="shared" si="140"/>
        <v>54785517.469999999</v>
      </c>
      <c r="AF115" s="99">
        <v>0</v>
      </c>
      <c r="AG115" s="99">
        <f t="shared" si="141"/>
        <v>54785517.469999999</v>
      </c>
      <c r="AH115" s="107" t="s">
        <v>648</v>
      </c>
      <c r="AI115" s="108" t="s">
        <v>187</v>
      </c>
      <c r="AJ115" s="109">
        <v>159716.44</v>
      </c>
      <c r="AK115" s="117">
        <v>0</v>
      </c>
      <c r="AL115" s="10"/>
    </row>
    <row r="116" spans="1:38" ht="141.75" x14ac:dyDescent="0.25">
      <c r="A116" s="11">
        <v>108</v>
      </c>
      <c r="B116" s="144">
        <v>119240</v>
      </c>
      <c r="C116" s="174">
        <v>54</v>
      </c>
      <c r="D116" s="65" t="s">
        <v>163</v>
      </c>
      <c r="E116" s="12" t="s">
        <v>169</v>
      </c>
      <c r="F116" s="91" t="s">
        <v>142</v>
      </c>
      <c r="G116" s="18" t="s">
        <v>114</v>
      </c>
      <c r="H116" s="18" t="s">
        <v>111</v>
      </c>
      <c r="I116" s="65" t="s">
        <v>187</v>
      </c>
      <c r="J116" s="5" t="s">
        <v>115</v>
      </c>
      <c r="K116" s="6">
        <v>42943</v>
      </c>
      <c r="L116" s="6">
        <v>44039</v>
      </c>
      <c r="M116" s="7">
        <f t="shared" si="135"/>
        <v>83.983862856059488</v>
      </c>
      <c r="N116" s="8" t="s">
        <v>155</v>
      </c>
      <c r="O116" s="8" t="s">
        <v>156</v>
      </c>
      <c r="P116" s="8" t="s">
        <v>156</v>
      </c>
      <c r="Q116" s="14" t="s">
        <v>157</v>
      </c>
      <c r="R116" s="4" t="s">
        <v>36</v>
      </c>
      <c r="S116" s="99">
        <f t="shared" si="137"/>
        <v>11805482.93</v>
      </c>
      <c r="T116" s="101">
        <v>9520093.4299999997</v>
      </c>
      <c r="U116" s="101">
        <v>2285389.5</v>
      </c>
      <c r="V116" s="99">
        <f t="shared" si="136"/>
        <v>0</v>
      </c>
      <c r="W116" s="101">
        <v>0</v>
      </c>
      <c r="X116" s="101">
        <v>0</v>
      </c>
      <c r="Y116" s="99">
        <f t="shared" si="138"/>
        <v>2251363.86</v>
      </c>
      <c r="Z116" s="101">
        <v>1680016.49</v>
      </c>
      <c r="AA116" s="101">
        <v>571347.37</v>
      </c>
      <c r="AB116" s="99">
        <f t="shared" si="139"/>
        <v>0</v>
      </c>
      <c r="AC116" s="101"/>
      <c r="AD116" s="101"/>
      <c r="AE116" s="110">
        <f t="shared" si="140"/>
        <v>14056846.789999999</v>
      </c>
      <c r="AF116" s="99">
        <v>216877.5</v>
      </c>
      <c r="AG116" s="99">
        <f t="shared" si="141"/>
        <v>14273724.289999999</v>
      </c>
      <c r="AH116" s="107" t="s">
        <v>648</v>
      </c>
      <c r="AI116" s="108" t="s">
        <v>187</v>
      </c>
      <c r="AJ116" s="109">
        <v>122452.96</v>
      </c>
      <c r="AK116" s="117">
        <v>0</v>
      </c>
      <c r="AL116" s="10"/>
    </row>
    <row r="117" spans="1:38" ht="204" x14ac:dyDescent="0.25">
      <c r="A117" s="11">
        <v>109</v>
      </c>
      <c r="B117" s="144">
        <v>120068</v>
      </c>
      <c r="C117" s="174">
        <v>55</v>
      </c>
      <c r="D117" s="65" t="s">
        <v>163</v>
      </c>
      <c r="E117" s="12" t="s">
        <v>169</v>
      </c>
      <c r="F117" s="91" t="s">
        <v>142</v>
      </c>
      <c r="G117" s="18" t="s">
        <v>117</v>
      </c>
      <c r="H117" s="18" t="s">
        <v>116</v>
      </c>
      <c r="I117" s="93" t="s">
        <v>202</v>
      </c>
      <c r="J117" s="5" t="s">
        <v>118</v>
      </c>
      <c r="K117" s="6">
        <v>43060</v>
      </c>
      <c r="L117" s="6">
        <v>43606</v>
      </c>
      <c r="M117" s="7">
        <f t="shared" si="135"/>
        <v>83.983862867470734</v>
      </c>
      <c r="N117" s="8" t="s">
        <v>155</v>
      </c>
      <c r="O117" s="8" t="s">
        <v>156</v>
      </c>
      <c r="P117" s="8" t="s">
        <v>156</v>
      </c>
      <c r="Q117" s="17" t="s">
        <v>157</v>
      </c>
      <c r="R117" s="8" t="s">
        <v>36</v>
      </c>
      <c r="S117" s="99">
        <f t="shared" si="137"/>
        <v>8678209.1799999997</v>
      </c>
      <c r="T117" s="101">
        <v>6998219.6100000003</v>
      </c>
      <c r="U117" s="101">
        <v>1679989.57</v>
      </c>
      <c r="V117" s="99">
        <f t="shared" si="136"/>
        <v>0</v>
      </c>
      <c r="W117" s="101">
        <v>0</v>
      </c>
      <c r="X117" s="101">
        <v>0</v>
      </c>
      <c r="Y117" s="99">
        <f t="shared" si="138"/>
        <v>1654977.3199999998</v>
      </c>
      <c r="Z117" s="101">
        <v>1234979.93</v>
      </c>
      <c r="AA117" s="101">
        <v>419997.39</v>
      </c>
      <c r="AB117" s="99">
        <f t="shared" si="139"/>
        <v>0</v>
      </c>
      <c r="AC117" s="101">
        <v>0</v>
      </c>
      <c r="AD117" s="101">
        <v>0</v>
      </c>
      <c r="AE117" s="110">
        <f t="shared" si="140"/>
        <v>10333186.5</v>
      </c>
      <c r="AF117" s="99">
        <v>0</v>
      </c>
      <c r="AG117" s="99">
        <f t="shared" si="141"/>
        <v>10333186.5</v>
      </c>
      <c r="AH117" s="107" t="s">
        <v>648</v>
      </c>
      <c r="AI117" s="108" t="s">
        <v>187</v>
      </c>
      <c r="AJ117" s="109">
        <v>41796.800000000003</v>
      </c>
      <c r="AK117" s="117">
        <v>0</v>
      </c>
      <c r="AL117" s="10"/>
    </row>
    <row r="118" spans="1:38" ht="141.75" x14ac:dyDescent="0.25">
      <c r="A118" s="11">
        <v>110</v>
      </c>
      <c r="B118" s="144">
        <v>120082</v>
      </c>
      <c r="C118" s="174">
        <v>56</v>
      </c>
      <c r="D118" s="65" t="s">
        <v>168</v>
      </c>
      <c r="E118" s="12" t="s">
        <v>169</v>
      </c>
      <c r="F118" s="91" t="s">
        <v>142</v>
      </c>
      <c r="G118" s="18" t="s">
        <v>143</v>
      </c>
      <c r="H118" s="18" t="s">
        <v>141</v>
      </c>
      <c r="I118" s="65" t="s">
        <v>214</v>
      </c>
      <c r="J118" s="5" t="s">
        <v>144</v>
      </c>
      <c r="K118" s="6">
        <v>43006</v>
      </c>
      <c r="L118" s="6">
        <v>44102</v>
      </c>
      <c r="M118" s="7">
        <f t="shared" si="135"/>
        <v>83.98386279749451</v>
      </c>
      <c r="N118" s="8" t="s">
        <v>155</v>
      </c>
      <c r="O118" s="8" t="s">
        <v>156</v>
      </c>
      <c r="P118" s="8" t="s">
        <v>156</v>
      </c>
      <c r="Q118" s="14" t="s">
        <v>157</v>
      </c>
      <c r="R118" s="4" t="s">
        <v>36</v>
      </c>
      <c r="S118" s="99">
        <f t="shared" si="137"/>
        <v>5145385.2700000005</v>
      </c>
      <c r="T118" s="101">
        <v>4149304.93</v>
      </c>
      <c r="U118" s="101">
        <v>996080.34</v>
      </c>
      <c r="V118" s="99">
        <f t="shared" si="136"/>
        <v>0</v>
      </c>
      <c r="W118" s="101">
        <v>0</v>
      </c>
      <c r="X118" s="101">
        <v>0</v>
      </c>
      <c r="Y118" s="99">
        <f t="shared" si="138"/>
        <v>981250.37</v>
      </c>
      <c r="Z118" s="101">
        <v>732230.28</v>
      </c>
      <c r="AA118" s="101">
        <v>249020.09</v>
      </c>
      <c r="AB118" s="99">
        <f t="shared" si="139"/>
        <v>0</v>
      </c>
      <c r="AC118" s="101"/>
      <c r="AD118" s="101"/>
      <c r="AE118" s="110">
        <f t="shared" si="140"/>
        <v>6126635.6400000006</v>
      </c>
      <c r="AF118" s="99">
        <v>0</v>
      </c>
      <c r="AG118" s="99">
        <f t="shared" si="141"/>
        <v>6126635.6400000006</v>
      </c>
      <c r="AH118" s="107" t="s">
        <v>648</v>
      </c>
      <c r="AI118" s="135" t="s">
        <v>187</v>
      </c>
      <c r="AJ118" s="109">
        <f>15818.36+6578.46</f>
        <v>22396.82</v>
      </c>
      <c r="AK118" s="117">
        <v>0</v>
      </c>
      <c r="AL118" s="10"/>
    </row>
    <row r="119" spans="1:38" ht="141.75" x14ac:dyDescent="0.25">
      <c r="A119" s="11">
        <v>111</v>
      </c>
      <c r="B119" s="144">
        <v>120126</v>
      </c>
      <c r="C119" s="174">
        <v>57</v>
      </c>
      <c r="D119" s="65" t="s">
        <v>168</v>
      </c>
      <c r="E119" s="12" t="s">
        <v>169</v>
      </c>
      <c r="F119" s="91" t="s">
        <v>142</v>
      </c>
      <c r="G119" s="18" t="s">
        <v>119</v>
      </c>
      <c r="H119" s="18" t="s">
        <v>116</v>
      </c>
      <c r="I119" s="65" t="s">
        <v>187</v>
      </c>
      <c r="J119" s="5" t="s">
        <v>120</v>
      </c>
      <c r="K119" s="6">
        <v>43060</v>
      </c>
      <c r="L119" s="6">
        <v>43789</v>
      </c>
      <c r="M119" s="7">
        <f t="shared" si="135"/>
        <v>83.98386273060467</v>
      </c>
      <c r="N119" s="8" t="s">
        <v>155</v>
      </c>
      <c r="O119" s="8" t="s">
        <v>156</v>
      </c>
      <c r="P119" s="8" t="s">
        <v>156</v>
      </c>
      <c r="Q119" s="14" t="s">
        <v>157</v>
      </c>
      <c r="R119" s="4" t="s">
        <v>36</v>
      </c>
      <c r="S119" s="99">
        <f t="shared" si="137"/>
        <v>2709276.16</v>
      </c>
      <c r="T119" s="101">
        <v>2184795.1800000002</v>
      </c>
      <c r="U119" s="101">
        <v>524480.98</v>
      </c>
      <c r="V119" s="99">
        <f t="shared" si="136"/>
        <v>0</v>
      </c>
      <c r="W119" s="101">
        <v>0</v>
      </c>
      <c r="X119" s="101">
        <v>0</v>
      </c>
      <c r="Y119" s="99">
        <f t="shared" si="138"/>
        <v>516672.34</v>
      </c>
      <c r="Z119" s="101">
        <v>385552.09</v>
      </c>
      <c r="AA119" s="101">
        <v>131120.25</v>
      </c>
      <c r="AB119" s="99">
        <f t="shared" si="139"/>
        <v>0</v>
      </c>
      <c r="AC119" s="101"/>
      <c r="AD119" s="101"/>
      <c r="AE119" s="110">
        <f t="shared" si="140"/>
        <v>3225948.5</v>
      </c>
      <c r="AF119" s="99">
        <v>0</v>
      </c>
      <c r="AG119" s="99">
        <f t="shared" si="141"/>
        <v>3225948.5</v>
      </c>
      <c r="AH119" s="107" t="s">
        <v>648</v>
      </c>
      <c r="AI119" s="135" t="s">
        <v>187</v>
      </c>
      <c r="AJ119" s="109">
        <v>0</v>
      </c>
      <c r="AK119" s="117">
        <v>0</v>
      </c>
      <c r="AL119" s="10"/>
    </row>
    <row r="120" spans="1:38" ht="267.75" x14ac:dyDescent="0.25">
      <c r="A120" s="11">
        <v>112</v>
      </c>
      <c r="B120" s="144">
        <v>119957</v>
      </c>
      <c r="C120" s="174">
        <v>136</v>
      </c>
      <c r="D120" s="65" t="s">
        <v>170</v>
      </c>
      <c r="E120" s="12" t="s">
        <v>179</v>
      </c>
      <c r="F120" s="91" t="s">
        <v>145</v>
      </c>
      <c r="G120" s="18" t="s">
        <v>146</v>
      </c>
      <c r="H120" s="18" t="s">
        <v>87</v>
      </c>
      <c r="I120" s="65" t="s">
        <v>210</v>
      </c>
      <c r="J120" s="5" t="s">
        <v>147</v>
      </c>
      <c r="K120" s="6">
        <v>43047</v>
      </c>
      <c r="L120" s="6">
        <v>43838</v>
      </c>
      <c r="M120" s="7">
        <f t="shared" si="135"/>
        <v>83.983862849270778</v>
      </c>
      <c r="N120" s="8" t="s">
        <v>155</v>
      </c>
      <c r="O120" s="8" t="s">
        <v>156</v>
      </c>
      <c r="P120" s="8" t="s">
        <v>156</v>
      </c>
      <c r="Q120" s="14" t="s">
        <v>157</v>
      </c>
      <c r="R120" s="4" t="s">
        <v>36</v>
      </c>
      <c r="S120" s="99">
        <f t="shared" si="137"/>
        <v>30804926.539999999</v>
      </c>
      <c r="T120" s="101">
        <v>24841489.370000001</v>
      </c>
      <c r="U120" s="101">
        <v>5963437.1699999999</v>
      </c>
      <c r="V120" s="99">
        <f t="shared" si="136"/>
        <v>0</v>
      </c>
      <c r="W120" s="101">
        <v>0</v>
      </c>
      <c r="X120" s="101">
        <v>0</v>
      </c>
      <c r="Y120" s="99">
        <f t="shared" si="138"/>
        <v>5874651.5300000003</v>
      </c>
      <c r="Z120" s="101">
        <v>4383792.24</v>
      </c>
      <c r="AA120" s="101">
        <v>1490859.29</v>
      </c>
      <c r="AB120" s="99">
        <f t="shared" si="139"/>
        <v>0</v>
      </c>
      <c r="AC120" s="101"/>
      <c r="AD120" s="101"/>
      <c r="AE120" s="110">
        <f t="shared" si="140"/>
        <v>36679578.07</v>
      </c>
      <c r="AF120" s="99">
        <v>0</v>
      </c>
      <c r="AG120" s="99">
        <f t="shared" si="141"/>
        <v>36679578.07</v>
      </c>
      <c r="AH120" s="107" t="s">
        <v>648</v>
      </c>
      <c r="AI120" s="135" t="s">
        <v>220</v>
      </c>
      <c r="AJ120" s="109">
        <v>279828.68</v>
      </c>
      <c r="AK120" s="117">
        <v>0</v>
      </c>
      <c r="AL120" s="10"/>
    </row>
    <row r="121" spans="1:38" s="2" customFormat="1" ht="204.75" x14ac:dyDescent="0.25">
      <c r="A121" s="11">
        <v>113</v>
      </c>
      <c r="B121" s="144">
        <v>118963</v>
      </c>
      <c r="C121" s="174">
        <v>34</v>
      </c>
      <c r="D121" s="65" t="s">
        <v>170</v>
      </c>
      <c r="E121" s="12" t="s">
        <v>167</v>
      </c>
      <c r="F121" s="91" t="s">
        <v>182</v>
      </c>
      <c r="G121" s="18" t="s">
        <v>105</v>
      </c>
      <c r="H121" s="18" t="s">
        <v>87</v>
      </c>
      <c r="I121" s="65" t="s">
        <v>611</v>
      </c>
      <c r="J121" s="5" t="s">
        <v>106</v>
      </c>
      <c r="K121" s="6">
        <v>42629</v>
      </c>
      <c r="L121" s="6">
        <v>43540</v>
      </c>
      <c r="M121" s="7">
        <f t="shared" si="135"/>
        <v>83.983862803496507</v>
      </c>
      <c r="N121" s="8" t="s">
        <v>155</v>
      </c>
      <c r="O121" s="8" t="s">
        <v>156</v>
      </c>
      <c r="P121" s="8" t="s">
        <v>156</v>
      </c>
      <c r="Q121" s="14" t="s">
        <v>157</v>
      </c>
      <c r="R121" s="4" t="s">
        <v>36</v>
      </c>
      <c r="S121" s="99">
        <f t="shared" si="137"/>
        <v>4117071.25</v>
      </c>
      <c r="T121" s="101">
        <v>3320059.26</v>
      </c>
      <c r="U121" s="101">
        <v>797011.99</v>
      </c>
      <c r="V121" s="99">
        <f t="shared" si="136"/>
        <v>0</v>
      </c>
      <c r="W121" s="101">
        <v>0</v>
      </c>
      <c r="X121" s="101">
        <v>0</v>
      </c>
      <c r="Y121" s="99">
        <f t="shared" si="138"/>
        <v>785145.81</v>
      </c>
      <c r="Z121" s="101">
        <v>585892.81000000006</v>
      </c>
      <c r="AA121" s="101">
        <v>199253</v>
      </c>
      <c r="AB121" s="99">
        <f t="shared" si="139"/>
        <v>0</v>
      </c>
      <c r="AC121" s="101"/>
      <c r="AD121" s="101"/>
      <c r="AE121" s="110">
        <f t="shared" si="140"/>
        <v>4902217.0600000005</v>
      </c>
      <c r="AF121" s="99">
        <v>0</v>
      </c>
      <c r="AG121" s="99">
        <f t="shared" si="141"/>
        <v>4902217.0600000005</v>
      </c>
      <c r="AH121" s="107" t="s">
        <v>648</v>
      </c>
      <c r="AI121" s="108" t="s">
        <v>194</v>
      </c>
      <c r="AJ121" s="109">
        <f>1460741.83+228438.52</f>
        <v>1689180.35</v>
      </c>
      <c r="AK121" s="117">
        <v>0</v>
      </c>
      <c r="AL121" s="16"/>
    </row>
    <row r="122" spans="1:38" s="2" customFormat="1" ht="141.75" x14ac:dyDescent="0.25">
      <c r="A122" s="11">
        <v>114</v>
      </c>
      <c r="B122" s="144">
        <v>118964</v>
      </c>
      <c r="C122" s="174">
        <v>35</v>
      </c>
      <c r="D122" s="65" t="s">
        <v>171</v>
      </c>
      <c r="E122" s="12" t="s">
        <v>167</v>
      </c>
      <c r="F122" s="91" t="s">
        <v>182</v>
      </c>
      <c r="G122" s="18" t="s">
        <v>107</v>
      </c>
      <c r="H122" s="18" t="s">
        <v>87</v>
      </c>
      <c r="I122" s="65" t="s">
        <v>919</v>
      </c>
      <c r="J122" s="5" t="s">
        <v>108</v>
      </c>
      <c r="K122" s="6">
        <v>42670</v>
      </c>
      <c r="L122" s="6">
        <v>43612</v>
      </c>
      <c r="M122" s="7">
        <f t="shared" si="135"/>
        <v>83.983860041638508</v>
      </c>
      <c r="N122" s="8" t="s">
        <v>155</v>
      </c>
      <c r="O122" s="8" t="s">
        <v>156</v>
      </c>
      <c r="P122" s="8" t="s">
        <v>156</v>
      </c>
      <c r="Q122" s="14" t="s">
        <v>157</v>
      </c>
      <c r="R122" s="4" t="s">
        <v>36</v>
      </c>
      <c r="S122" s="99">
        <f t="shared" si="137"/>
        <v>1279634.26</v>
      </c>
      <c r="T122" s="101">
        <v>1031913.55</v>
      </c>
      <c r="U122" s="101">
        <v>247720.71</v>
      </c>
      <c r="V122" s="99">
        <f t="shared" si="136"/>
        <v>0</v>
      </c>
      <c r="W122" s="101">
        <v>0</v>
      </c>
      <c r="X122" s="101">
        <v>0</v>
      </c>
      <c r="Y122" s="99">
        <f t="shared" si="138"/>
        <v>244032.62</v>
      </c>
      <c r="Z122" s="101">
        <v>182102.42</v>
      </c>
      <c r="AA122" s="101">
        <v>61930.2</v>
      </c>
      <c r="AB122" s="99">
        <f t="shared" si="139"/>
        <v>0</v>
      </c>
      <c r="AC122" s="101"/>
      <c r="AD122" s="101"/>
      <c r="AE122" s="110">
        <f t="shared" si="140"/>
        <v>1523666.88</v>
      </c>
      <c r="AF122" s="99">
        <v>0</v>
      </c>
      <c r="AG122" s="99">
        <f t="shared" si="141"/>
        <v>1523666.88</v>
      </c>
      <c r="AH122" s="107" t="s">
        <v>648</v>
      </c>
      <c r="AI122" s="108" t="s">
        <v>920</v>
      </c>
      <c r="AJ122" s="109">
        <v>122689.41</v>
      </c>
      <c r="AK122" s="117">
        <v>0</v>
      </c>
      <c r="AL122" s="16"/>
    </row>
    <row r="123" spans="1:38" s="2" customFormat="1" ht="141.75" x14ac:dyDescent="0.25">
      <c r="A123" s="11">
        <v>115</v>
      </c>
      <c r="B123" s="144">
        <v>119981</v>
      </c>
      <c r="C123" s="174">
        <v>36</v>
      </c>
      <c r="D123" s="65" t="s">
        <v>170</v>
      </c>
      <c r="E123" s="12" t="s">
        <v>167</v>
      </c>
      <c r="F123" s="91" t="s">
        <v>182</v>
      </c>
      <c r="G123" s="18" t="s">
        <v>109</v>
      </c>
      <c r="H123" s="18" t="s">
        <v>84</v>
      </c>
      <c r="I123" s="65" t="s">
        <v>187</v>
      </c>
      <c r="J123" s="5" t="s">
        <v>110</v>
      </c>
      <c r="K123" s="6">
        <v>42579</v>
      </c>
      <c r="L123" s="6">
        <v>43462</v>
      </c>
      <c r="M123" s="7">
        <f t="shared" si="135"/>
        <v>83.983863111728837</v>
      </c>
      <c r="N123" s="8" t="s">
        <v>155</v>
      </c>
      <c r="O123" s="8" t="s">
        <v>156</v>
      </c>
      <c r="P123" s="8" t="s">
        <v>156</v>
      </c>
      <c r="Q123" s="14" t="s">
        <v>157</v>
      </c>
      <c r="R123" s="4" t="s">
        <v>36</v>
      </c>
      <c r="S123" s="99">
        <f t="shared" si="137"/>
        <v>1627939.8599999999</v>
      </c>
      <c r="T123" s="101">
        <v>1312791.6599999999</v>
      </c>
      <c r="U123" s="101">
        <v>315148.2</v>
      </c>
      <c r="V123" s="99">
        <f t="shared" si="136"/>
        <v>0</v>
      </c>
      <c r="W123" s="101">
        <v>0</v>
      </c>
      <c r="X123" s="101">
        <v>0</v>
      </c>
      <c r="Y123" s="99">
        <f t="shared" si="138"/>
        <v>310456.15999999997</v>
      </c>
      <c r="Z123" s="101">
        <v>231669.11</v>
      </c>
      <c r="AA123" s="101">
        <v>78787.05</v>
      </c>
      <c r="AB123" s="99">
        <f t="shared" si="139"/>
        <v>0</v>
      </c>
      <c r="AC123" s="101"/>
      <c r="AD123" s="101"/>
      <c r="AE123" s="110">
        <f t="shared" si="140"/>
        <v>1938396.0199999998</v>
      </c>
      <c r="AF123" s="99">
        <v>0</v>
      </c>
      <c r="AG123" s="99">
        <f t="shared" si="141"/>
        <v>1938396.0199999998</v>
      </c>
      <c r="AH123" s="107" t="s">
        <v>648</v>
      </c>
      <c r="AI123" s="108" t="s">
        <v>195</v>
      </c>
      <c r="AJ123" s="109">
        <f>559604.06+125761.16</f>
        <v>685365.22000000009</v>
      </c>
      <c r="AK123" s="117">
        <v>0</v>
      </c>
      <c r="AL123" s="16"/>
    </row>
    <row r="124" spans="1:38" s="2" customFormat="1" ht="173.25" x14ac:dyDescent="0.25">
      <c r="A124" s="11">
        <v>116</v>
      </c>
      <c r="B124" s="144">
        <v>120414</v>
      </c>
      <c r="C124" s="174">
        <v>61</v>
      </c>
      <c r="D124" s="65" t="s">
        <v>174</v>
      </c>
      <c r="E124" s="12" t="s">
        <v>167</v>
      </c>
      <c r="F124" s="91" t="s">
        <v>148</v>
      </c>
      <c r="G124" s="18" t="s">
        <v>149</v>
      </c>
      <c r="H124" s="18" t="s">
        <v>378</v>
      </c>
      <c r="I124" s="65" t="s">
        <v>209</v>
      </c>
      <c r="J124" s="5" t="s">
        <v>745</v>
      </c>
      <c r="K124" s="6">
        <v>42893</v>
      </c>
      <c r="L124" s="6">
        <v>43562</v>
      </c>
      <c r="M124" s="7">
        <f t="shared" si="135"/>
        <v>83.395347070002629</v>
      </c>
      <c r="N124" s="8" t="s">
        <v>155</v>
      </c>
      <c r="O124" s="8" t="s">
        <v>156</v>
      </c>
      <c r="P124" s="8" t="s">
        <v>156</v>
      </c>
      <c r="Q124" s="14" t="s">
        <v>157</v>
      </c>
      <c r="R124" s="4" t="s">
        <v>36</v>
      </c>
      <c r="S124" s="99">
        <f t="shared" si="137"/>
        <v>9816719.1999999993</v>
      </c>
      <c r="T124" s="101">
        <v>7916328.7599999998</v>
      </c>
      <c r="U124" s="101">
        <v>1900390.44</v>
      </c>
      <c r="V124" s="99">
        <f t="shared" si="136"/>
        <v>647352.26</v>
      </c>
      <c r="W124" s="101">
        <v>483068.28</v>
      </c>
      <c r="X124" s="101">
        <v>164283.98000000001</v>
      </c>
      <c r="Y124" s="99">
        <f t="shared" si="138"/>
        <v>1307231.79</v>
      </c>
      <c r="Z124" s="101">
        <v>979654.51000000013</v>
      </c>
      <c r="AA124" s="101">
        <v>327577.27999999997</v>
      </c>
      <c r="AB124" s="99">
        <f t="shared" si="139"/>
        <v>0</v>
      </c>
      <c r="AC124" s="101"/>
      <c r="AD124" s="101"/>
      <c r="AE124" s="110">
        <f t="shared" si="140"/>
        <v>11771303.25</v>
      </c>
      <c r="AF124" s="99">
        <v>0</v>
      </c>
      <c r="AG124" s="99">
        <f t="shared" si="141"/>
        <v>11771303.25</v>
      </c>
      <c r="AH124" s="107" t="s">
        <v>648</v>
      </c>
      <c r="AI124" s="108" t="s">
        <v>352</v>
      </c>
      <c r="AJ124" s="109">
        <v>1693123.23</v>
      </c>
      <c r="AK124" s="109">
        <f>69261.08+47130.14</f>
        <v>116391.22</v>
      </c>
      <c r="AL124" s="16"/>
    </row>
    <row r="125" spans="1:38" ht="141.75" x14ac:dyDescent="0.25">
      <c r="A125" s="11">
        <v>117</v>
      </c>
      <c r="B125" s="144">
        <v>119988</v>
      </c>
      <c r="C125" s="174">
        <v>62</v>
      </c>
      <c r="D125" s="65" t="s">
        <v>163</v>
      </c>
      <c r="E125" s="12" t="s">
        <v>167</v>
      </c>
      <c r="F125" s="91" t="s">
        <v>148</v>
      </c>
      <c r="G125" s="18" t="s">
        <v>150</v>
      </c>
      <c r="H125" s="18" t="s">
        <v>116</v>
      </c>
      <c r="I125" s="228" t="s">
        <v>218</v>
      </c>
      <c r="J125" s="5" t="s">
        <v>151</v>
      </c>
      <c r="K125" s="6">
        <v>43060</v>
      </c>
      <c r="L125" s="6">
        <v>43729</v>
      </c>
      <c r="M125" s="7">
        <f t="shared" si="135"/>
        <v>83.983862836233868</v>
      </c>
      <c r="N125" s="8" t="s">
        <v>155</v>
      </c>
      <c r="O125" s="8" t="s">
        <v>156</v>
      </c>
      <c r="P125" s="8" t="s">
        <v>156</v>
      </c>
      <c r="Q125" s="14" t="s">
        <v>157</v>
      </c>
      <c r="R125" s="8" t="s">
        <v>36</v>
      </c>
      <c r="S125" s="99">
        <f t="shared" si="137"/>
        <v>3950537.5</v>
      </c>
      <c r="T125" s="101">
        <v>3185764.3</v>
      </c>
      <c r="U125" s="101">
        <v>764773.2</v>
      </c>
      <c r="V125" s="99">
        <f t="shared" si="136"/>
        <v>0</v>
      </c>
      <c r="W125" s="101">
        <v>0</v>
      </c>
      <c r="X125" s="101">
        <v>0</v>
      </c>
      <c r="Y125" s="99">
        <f t="shared" si="138"/>
        <v>753387</v>
      </c>
      <c r="Z125" s="101">
        <v>562193.69999999995</v>
      </c>
      <c r="AA125" s="101">
        <v>191193.3</v>
      </c>
      <c r="AB125" s="99">
        <f t="shared" si="139"/>
        <v>0</v>
      </c>
      <c r="AC125" s="101"/>
      <c r="AD125" s="101"/>
      <c r="AE125" s="110">
        <f t="shared" si="140"/>
        <v>4703924.5</v>
      </c>
      <c r="AF125" s="99"/>
      <c r="AG125" s="99">
        <f t="shared" si="141"/>
        <v>4703924.5</v>
      </c>
      <c r="AH125" s="107" t="s">
        <v>648</v>
      </c>
      <c r="AI125" s="108" t="s">
        <v>187</v>
      </c>
      <c r="AJ125" s="109">
        <v>12499.27</v>
      </c>
      <c r="AK125" s="109">
        <v>0</v>
      </c>
      <c r="AL125" s="10"/>
    </row>
    <row r="126" spans="1:38" ht="220.5" x14ac:dyDescent="0.25">
      <c r="A126" s="11">
        <v>118</v>
      </c>
      <c r="B126" s="144">
        <v>119741</v>
      </c>
      <c r="C126" s="174">
        <v>63</v>
      </c>
      <c r="D126" s="65" t="s">
        <v>177</v>
      </c>
      <c r="E126" s="12" t="s">
        <v>167</v>
      </c>
      <c r="F126" s="91" t="s">
        <v>148</v>
      </c>
      <c r="G126" s="62" t="s">
        <v>153</v>
      </c>
      <c r="H126" s="18" t="s">
        <v>152</v>
      </c>
      <c r="I126" s="65" t="s">
        <v>187</v>
      </c>
      <c r="J126" s="5" t="s">
        <v>154</v>
      </c>
      <c r="K126" s="6">
        <v>43063</v>
      </c>
      <c r="L126" s="6">
        <v>43609</v>
      </c>
      <c r="M126" s="7">
        <f t="shared" si="135"/>
        <v>83.983862837339956</v>
      </c>
      <c r="N126" s="8" t="s">
        <v>155</v>
      </c>
      <c r="O126" s="8" t="s">
        <v>156</v>
      </c>
      <c r="P126" s="8" t="s">
        <v>156</v>
      </c>
      <c r="Q126" s="14" t="s">
        <v>157</v>
      </c>
      <c r="R126" s="8" t="s">
        <v>36</v>
      </c>
      <c r="S126" s="99">
        <f t="shared" si="137"/>
        <v>2267315.5699999998</v>
      </c>
      <c r="T126" s="101">
        <v>1828392.47</v>
      </c>
      <c r="U126" s="101">
        <v>438923.1</v>
      </c>
      <c r="V126" s="99">
        <f t="shared" si="136"/>
        <v>0</v>
      </c>
      <c r="W126" s="101">
        <v>0</v>
      </c>
      <c r="X126" s="101">
        <v>0</v>
      </c>
      <c r="Y126" s="99">
        <f t="shared" si="138"/>
        <v>432388.27</v>
      </c>
      <c r="Z126" s="101">
        <v>322657.49</v>
      </c>
      <c r="AA126" s="101">
        <v>109730.78</v>
      </c>
      <c r="AB126" s="99">
        <f t="shared" si="139"/>
        <v>0</v>
      </c>
      <c r="AC126" s="101"/>
      <c r="AD126" s="101"/>
      <c r="AE126" s="110">
        <f t="shared" si="140"/>
        <v>2699703.84</v>
      </c>
      <c r="AF126" s="99">
        <v>0</v>
      </c>
      <c r="AG126" s="99">
        <f t="shared" si="141"/>
        <v>2699703.84</v>
      </c>
      <c r="AH126" s="107" t="s">
        <v>648</v>
      </c>
      <c r="AI126" s="135" t="s">
        <v>187</v>
      </c>
      <c r="AJ126" s="109">
        <v>29668.14</v>
      </c>
      <c r="AK126" s="109">
        <v>0</v>
      </c>
      <c r="AL126" s="10"/>
    </row>
    <row r="127" spans="1:38" ht="110.25" x14ac:dyDescent="0.25">
      <c r="A127" s="11">
        <v>119</v>
      </c>
      <c r="B127" s="144">
        <v>122485</v>
      </c>
      <c r="C127" s="174">
        <v>38</v>
      </c>
      <c r="D127" s="65" t="s">
        <v>163</v>
      </c>
      <c r="E127" s="13" t="s">
        <v>162</v>
      </c>
      <c r="F127" s="91" t="s">
        <v>25</v>
      </c>
      <c r="G127" s="62" t="s">
        <v>27</v>
      </c>
      <c r="H127" s="18" t="s">
        <v>377</v>
      </c>
      <c r="I127" s="65" t="s">
        <v>187</v>
      </c>
      <c r="J127" s="5" t="s">
        <v>28</v>
      </c>
      <c r="K127" s="6">
        <v>42488</v>
      </c>
      <c r="L127" s="6">
        <v>44314</v>
      </c>
      <c r="M127" s="7">
        <f t="shared" si="135"/>
        <v>84.695097599999997</v>
      </c>
      <c r="N127" s="8" t="s">
        <v>155</v>
      </c>
      <c r="O127" s="8" t="s">
        <v>156</v>
      </c>
      <c r="P127" s="8" t="s">
        <v>156</v>
      </c>
      <c r="Q127" s="14" t="s">
        <v>157</v>
      </c>
      <c r="R127" s="4" t="s">
        <v>26</v>
      </c>
      <c r="S127" s="99">
        <f t="shared" si="137"/>
        <v>16939019.52</v>
      </c>
      <c r="T127" s="101">
        <v>15963331.810000001</v>
      </c>
      <c r="U127" s="101">
        <v>975687.71</v>
      </c>
      <c r="V127" s="99">
        <f t="shared" si="136"/>
        <v>0</v>
      </c>
      <c r="W127" s="101">
        <v>0</v>
      </c>
      <c r="X127" s="101">
        <v>0</v>
      </c>
      <c r="Y127" s="99">
        <f t="shared" si="138"/>
        <v>3060980.48</v>
      </c>
      <c r="Z127" s="101">
        <v>2817058.55</v>
      </c>
      <c r="AA127" s="101">
        <v>243921.93</v>
      </c>
      <c r="AB127" s="99">
        <f t="shared" si="139"/>
        <v>0</v>
      </c>
      <c r="AC127" s="101"/>
      <c r="AD127" s="101"/>
      <c r="AE127" s="110">
        <f t="shared" si="140"/>
        <v>20000000</v>
      </c>
      <c r="AF127" s="99">
        <v>200000</v>
      </c>
      <c r="AG127" s="99">
        <f t="shared" si="141"/>
        <v>20200000</v>
      </c>
      <c r="AH127" s="107" t="s">
        <v>648</v>
      </c>
      <c r="AI127" s="108" t="s">
        <v>188</v>
      </c>
      <c r="AJ127" s="140">
        <v>367086.52</v>
      </c>
      <c r="AK127" s="141">
        <v>0</v>
      </c>
      <c r="AL127" s="10"/>
    </row>
    <row r="128" spans="1:38" ht="78.75" x14ac:dyDescent="0.25">
      <c r="A128" s="11">
        <v>120</v>
      </c>
      <c r="B128" s="144">
        <v>122484</v>
      </c>
      <c r="C128" s="174">
        <v>39</v>
      </c>
      <c r="D128" s="65" t="s">
        <v>163</v>
      </c>
      <c r="E128" s="13" t="s">
        <v>161</v>
      </c>
      <c r="F128" s="91" t="s">
        <v>25</v>
      </c>
      <c r="G128" s="62" t="s">
        <v>30</v>
      </c>
      <c r="H128" s="18" t="s">
        <v>377</v>
      </c>
      <c r="I128" s="65" t="s">
        <v>187</v>
      </c>
      <c r="J128" s="5" t="s">
        <v>31</v>
      </c>
      <c r="K128" s="6">
        <v>42488</v>
      </c>
      <c r="L128" s="6">
        <v>44314</v>
      </c>
      <c r="M128" s="7">
        <f t="shared" si="135"/>
        <v>84.695097596566526</v>
      </c>
      <c r="N128" s="8" t="s">
        <v>155</v>
      </c>
      <c r="O128" s="8" t="s">
        <v>156</v>
      </c>
      <c r="P128" s="8" t="s">
        <v>156</v>
      </c>
      <c r="Q128" s="14" t="s">
        <v>157</v>
      </c>
      <c r="R128" s="4" t="s">
        <v>29</v>
      </c>
      <c r="S128" s="99">
        <f t="shared" si="137"/>
        <v>59201873.219999999</v>
      </c>
      <c r="T128" s="101">
        <v>55791844.670000002</v>
      </c>
      <c r="U128" s="101">
        <v>3410028.55</v>
      </c>
      <c r="V128" s="99">
        <f t="shared" si="136"/>
        <v>0</v>
      </c>
      <c r="W128" s="101">
        <v>0</v>
      </c>
      <c r="X128" s="101">
        <v>0</v>
      </c>
      <c r="Y128" s="99">
        <f t="shared" si="138"/>
        <v>10698126.780000001</v>
      </c>
      <c r="Z128" s="101">
        <v>9845619.6400000006</v>
      </c>
      <c r="AA128" s="101">
        <v>852507.14</v>
      </c>
      <c r="AB128" s="99">
        <f t="shared" si="139"/>
        <v>0</v>
      </c>
      <c r="AC128" s="101"/>
      <c r="AD128" s="101"/>
      <c r="AE128" s="110">
        <f t="shared" si="140"/>
        <v>69900000</v>
      </c>
      <c r="AF128" s="99">
        <v>600000</v>
      </c>
      <c r="AG128" s="99">
        <f t="shared" si="141"/>
        <v>70500000</v>
      </c>
      <c r="AH128" s="107" t="s">
        <v>648</v>
      </c>
      <c r="AI128" s="108" t="s">
        <v>189</v>
      </c>
      <c r="AJ128" s="109">
        <f>1614958.09+116790.02</f>
        <v>1731748.11</v>
      </c>
      <c r="AK128" s="117">
        <v>0</v>
      </c>
      <c r="AL128" s="10"/>
    </row>
    <row r="129" spans="1:38" ht="63" x14ac:dyDescent="0.25">
      <c r="A129" s="11">
        <v>121</v>
      </c>
      <c r="B129" s="144">
        <v>112483</v>
      </c>
      <c r="C129" s="174">
        <v>40</v>
      </c>
      <c r="D129" s="65" t="s">
        <v>163</v>
      </c>
      <c r="E129" s="13" t="s">
        <v>161</v>
      </c>
      <c r="F129" s="91" t="s">
        <v>25</v>
      </c>
      <c r="G129" s="62" t="s">
        <v>33</v>
      </c>
      <c r="H129" s="18" t="s">
        <v>377</v>
      </c>
      <c r="I129" s="65" t="s">
        <v>187</v>
      </c>
      <c r="J129" s="5" t="s">
        <v>34</v>
      </c>
      <c r="K129" s="6">
        <v>42488</v>
      </c>
      <c r="L129" s="6">
        <v>44314</v>
      </c>
      <c r="M129" s="7">
        <f t="shared" si="135"/>
        <v>84.695097599999997</v>
      </c>
      <c r="N129" s="8" t="s">
        <v>155</v>
      </c>
      <c r="O129" s="8" t="s">
        <v>156</v>
      </c>
      <c r="P129" s="8" t="s">
        <v>156</v>
      </c>
      <c r="Q129" s="14" t="s">
        <v>157</v>
      </c>
      <c r="R129" s="4" t="s">
        <v>32</v>
      </c>
      <c r="S129" s="99">
        <f t="shared" si="137"/>
        <v>50817058.560000002</v>
      </c>
      <c r="T129" s="101">
        <v>47889995.43</v>
      </c>
      <c r="U129" s="101">
        <v>2927063.13</v>
      </c>
      <c r="V129" s="99">
        <f t="shared" si="136"/>
        <v>0</v>
      </c>
      <c r="W129" s="101">
        <v>0</v>
      </c>
      <c r="X129" s="101">
        <v>0</v>
      </c>
      <c r="Y129" s="99">
        <f t="shared" si="138"/>
        <v>9182941.4399999995</v>
      </c>
      <c r="Z129" s="101">
        <v>8451175.6600000001</v>
      </c>
      <c r="AA129" s="101">
        <v>731765.78</v>
      </c>
      <c r="AB129" s="99">
        <f t="shared" si="139"/>
        <v>0</v>
      </c>
      <c r="AC129" s="101"/>
      <c r="AD129" s="101"/>
      <c r="AE129" s="110">
        <f t="shared" si="140"/>
        <v>60000000</v>
      </c>
      <c r="AF129" s="99">
        <v>1936000</v>
      </c>
      <c r="AG129" s="99">
        <f t="shared" si="141"/>
        <v>61936000</v>
      </c>
      <c r="AH129" s="107" t="s">
        <v>648</v>
      </c>
      <c r="AI129" s="108" t="s">
        <v>222</v>
      </c>
      <c r="AJ129" s="109">
        <f>18028067.88+2522724.79</f>
        <v>20550792.669999998</v>
      </c>
      <c r="AK129" s="117">
        <v>0</v>
      </c>
      <c r="AL129" s="10"/>
    </row>
    <row r="130" spans="1:38" ht="409.5" x14ac:dyDescent="0.25">
      <c r="A130" s="11">
        <v>122</v>
      </c>
      <c r="B130" s="144">
        <v>109937</v>
      </c>
      <c r="C130" s="174">
        <v>162</v>
      </c>
      <c r="D130" s="65" t="s">
        <v>176</v>
      </c>
      <c r="E130" s="42" t="s">
        <v>165</v>
      </c>
      <c r="F130" s="89" t="s">
        <v>370</v>
      </c>
      <c r="G130" s="62" t="s">
        <v>576</v>
      </c>
      <c r="H130" s="18" t="s">
        <v>371</v>
      </c>
      <c r="I130" s="65" t="s">
        <v>187</v>
      </c>
      <c r="J130" s="58" t="s">
        <v>577</v>
      </c>
      <c r="K130" s="6">
        <v>43173</v>
      </c>
      <c r="L130" s="6">
        <v>43660</v>
      </c>
      <c r="M130" s="7">
        <f t="shared" si="135"/>
        <v>82.304184778160604</v>
      </c>
      <c r="N130" s="8" t="s">
        <v>372</v>
      </c>
      <c r="O130" s="8" t="s">
        <v>360</v>
      </c>
      <c r="P130" s="8" t="s">
        <v>373</v>
      </c>
      <c r="Q130" s="15" t="s">
        <v>374</v>
      </c>
      <c r="R130" s="8" t="s">
        <v>36</v>
      </c>
      <c r="S130" s="99">
        <f t="shared" si="137"/>
        <v>762655.8600000001</v>
      </c>
      <c r="T130" s="101">
        <v>147617.44</v>
      </c>
      <c r="U130" s="101">
        <v>615038.42000000004</v>
      </c>
      <c r="V130" s="99">
        <f t="shared" si="136"/>
        <v>145442.25</v>
      </c>
      <c r="W130" s="101">
        <v>36906.06</v>
      </c>
      <c r="X130" s="101">
        <v>108536.19</v>
      </c>
      <c r="Y130" s="99">
        <f t="shared" si="138"/>
        <v>0</v>
      </c>
      <c r="Z130" s="101"/>
      <c r="AA130" s="101"/>
      <c r="AB130" s="99">
        <f t="shared" si="139"/>
        <v>18532.61</v>
      </c>
      <c r="AC130" s="101">
        <v>3765.78</v>
      </c>
      <c r="AD130" s="101">
        <v>14766.83</v>
      </c>
      <c r="AE130" s="110">
        <f t="shared" si="140"/>
        <v>926630.72000000009</v>
      </c>
      <c r="AF130" s="99">
        <v>0</v>
      </c>
      <c r="AG130" s="99">
        <f t="shared" si="141"/>
        <v>926630.72000000009</v>
      </c>
      <c r="AH130" s="107" t="s">
        <v>648</v>
      </c>
      <c r="AI130" s="108"/>
      <c r="AJ130" s="109">
        <f>170328.19+20137.37</f>
        <v>190465.56</v>
      </c>
      <c r="AK130" s="109">
        <f>14811.12+3840.29</f>
        <v>18651.41</v>
      </c>
      <c r="AL130" s="10"/>
    </row>
    <row r="131" spans="1:38" ht="141.75" x14ac:dyDescent="0.25">
      <c r="A131" s="11">
        <v>123</v>
      </c>
      <c r="B131" s="144">
        <v>120769</v>
      </c>
      <c r="C131" s="174">
        <v>96</v>
      </c>
      <c r="D131" s="65" t="s">
        <v>170</v>
      </c>
      <c r="E131" s="42" t="s">
        <v>241</v>
      </c>
      <c r="F131" s="89" t="s">
        <v>380</v>
      </c>
      <c r="G131" s="62" t="s">
        <v>392</v>
      </c>
      <c r="H131" s="18" t="s">
        <v>391</v>
      </c>
      <c r="I131" s="85" t="s">
        <v>393</v>
      </c>
      <c r="J131" s="58" t="s">
        <v>394</v>
      </c>
      <c r="K131" s="6">
        <v>43186</v>
      </c>
      <c r="L131" s="6">
        <v>43673</v>
      </c>
      <c r="M131" s="7">
        <f t="shared" si="135"/>
        <v>84.154097257132506</v>
      </c>
      <c r="N131" s="8" t="s">
        <v>155</v>
      </c>
      <c r="O131" s="8" t="s">
        <v>395</v>
      </c>
      <c r="P131" s="8" t="s">
        <v>395</v>
      </c>
      <c r="Q131" s="15" t="s">
        <v>223</v>
      </c>
      <c r="R131" s="4" t="s">
        <v>36</v>
      </c>
      <c r="S131" s="99">
        <f t="shared" si="137"/>
        <v>357519.4</v>
      </c>
      <c r="T131" s="101">
        <v>357519.4</v>
      </c>
      <c r="U131" s="101">
        <v>0</v>
      </c>
      <c r="V131" s="99">
        <f t="shared" si="136"/>
        <v>58822.79</v>
      </c>
      <c r="W131" s="101">
        <v>58822.79</v>
      </c>
      <c r="X131" s="101">
        <v>0</v>
      </c>
      <c r="Y131" s="99">
        <f t="shared" si="138"/>
        <v>8496.7800000000007</v>
      </c>
      <c r="Z131" s="101">
        <v>8496.7800000000007</v>
      </c>
      <c r="AA131" s="101">
        <v>0</v>
      </c>
      <c r="AB131" s="99">
        <f t="shared" si="139"/>
        <v>0</v>
      </c>
      <c r="AC131" s="101"/>
      <c r="AD131" s="101"/>
      <c r="AE131" s="110">
        <f t="shared" si="140"/>
        <v>424838.97000000003</v>
      </c>
      <c r="AF131" s="99">
        <v>0</v>
      </c>
      <c r="AG131" s="99">
        <f t="shared" si="141"/>
        <v>424838.97000000003</v>
      </c>
      <c r="AH131" s="107" t="s">
        <v>648</v>
      </c>
      <c r="AI131" s="108" t="s">
        <v>187</v>
      </c>
      <c r="AJ131" s="125">
        <v>42483.88</v>
      </c>
      <c r="AK131" s="109">
        <v>0</v>
      </c>
      <c r="AL131" s="10"/>
    </row>
    <row r="132" spans="1:38" ht="165" x14ac:dyDescent="0.25">
      <c r="A132" s="11">
        <v>124</v>
      </c>
      <c r="B132" s="144">
        <v>121622</v>
      </c>
      <c r="C132" s="174">
        <v>99</v>
      </c>
      <c r="D132" s="65" t="s">
        <v>170</v>
      </c>
      <c r="E132" s="42" t="s">
        <v>241</v>
      </c>
      <c r="F132" s="89" t="s">
        <v>380</v>
      </c>
      <c r="G132" s="62" t="s">
        <v>397</v>
      </c>
      <c r="H132" s="18" t="s">
        <v>402</v>
      </c>
      <c r="I132" s="85" t="s">
        <v>399</v>
      </c>
      <c r="J132" s="58" t="s">
        <v>396</v>
      </c>
      <c r="K132" s="6">
        <v>43188</v>
      </c>
      <c r="L132" s="6">
        <v>43553</v>
      </c>
      <c r="M132" s="7">
        <f t="shared" si="135"/>
        <v>84.999999426373932</v>
      </c>
      <c r="N132" s="8" t="s">
        <v>155</v>
      </c>
      <c r="O132" s="8" t="s">
        <v>404</v>
      </c>
      <c r="P132" s="8" t="s">
        <v>404</v>
      </c>
      <c r="Q132" s="15" t="s">
        <v>223</v>
      </c>
      <c r="R132" s="4" t="s">
        <v>36</v>
      </c>
      <c r="S132" s="99">
        <f t="shared" si="137"/>
        <v>444540.46</v>
      </c>
      <c r="T132" s="101">
        <v>444540.46</v>
      </c>
      <c r="U132" s="101">
        <v>0</v>
      </c>
      <c r="V132" s="99">
        <f t="shared" si="136"/>
        <v>67988.539999999994</v>
      </c>
      <c r="W132" s="101">
        <v>67988.539999999994</v>
      </c>
      <c r="X132" s="101">
        <v>0</v>
      </c>
      <c r="Y132" s="99">
        <f t="shared" si="138"/>
        <v>10459.780000000001</v>
      </c>
      <c r="Z132" s="103">
        <v>10459.780000000001</v>
      </c>
      <c r="AA132" s="101">
        <v>0</v>
      </c>
      <c r="AB132" s="99">
        <f t="shared" si="139"/>
        <v>0</v>
      </c>
      <c r="AC132" s="101"/>
      <c r="AD132" s="101"/>
      <c r="AE132" s="110">
        <f t="shared" si="140"/>
        <v>522988.78</v>
      </c>
      <c r="AF132" s="99">
        <v>0</v>
      </c>
      <c r="AG132" s="99">
        <f t="shared" si="141"/>
        <v>522988.78</v>
      </c>
      <c r="AH132" s="107" t="s">
        <v>648</v>
      </c>
      <c r="AI132" s="108" t="s">
        <v>187</v>
      </c>
      <c r="AJ132" s="125">
        <v>14488.25</v>
      </c>
      <c r="AK132" s="109">
        <v>2215.85</v>
      </c>
      <c r="AL132" s="10"/>
    </row>
    <row r="133" spans="1:38" ht="165" x14ac:dyDescent="0.25">
      <c r="A133" s="11">
        <v>125</v>
      </c>
      <c r="B133" s="144">
        <v>121536</v>
      </c>
      <c r="C133" s="174">
        <v>102</v>
      </c>
      <c r="D133" s="65" t="s">
        <v>170</v>
      </c>
      <c r="E133" s="42" t="s">
        <v>241</v>
      </c>
      <c r="F133" s="89" t="s">
        <v>380</v>
      </c>
      <c r="G133" s="62" t="s">
        <v>401</v>
      </c>
      <c r="H133" s="18" t="s">
        <v>398</v>
      </c>
      <c r="I133" s="85" t="s">
        <v>399</v>
      </c>
      <c r="J133" s="58" t="s">
        <v>405</v>
      </c>
      <c r="K133" s="6">
        <v>43186</v>
      </c>
      <c r="L133" s="6">
        <v>43643</v>
      </c>
      <c r="M133" s="7">
        <f t="shared" si="135"/>
        <v>85.000000246407055</v>
      </c>
      <c r="N133" s="8" t="s">
        <v>155</v>
      </c>
      <c r="O133" s="8" t="s">
        <v>400</v>
      </c>
      <c r="P133" s="8" t="s">
        <v>400</v>
      </c>
      <c r="Q133" s="15" t="s">
        <v>223</v>
      </c>
      <c r="R133" s="4" t="s">
        <v>36</v>
      </c>
      <c r="S133" s="99">
        <f t="shared" si="137"/>
        <v>344957.66</v>
      </c>
      <c r="T133" s="101">
        <v>344957.66</v>
      </c>
      <c r="U133" s="101">
        <v>0</v>
      </c>
      <c r="V133" s="99">
        <f t="shared" si="136"/>
        <v>52758.23</v>
      </c>
      <c r="W133" s="101">
        <v>52758.23</v>
      </c>
      <c r="X133" s="101">
        <v>0</v>
      </c>
      <c r="Y133" s="99">
        <f t="shared" si="138"/>
        <v>8116.65</v>
      </c>
      <c r="Z133" s="101">
        <v>8116.65</v>
      </c>
      <c r="AA133" s="101">
        <v>0</v>
      </c>
      <c r="AB133" s="99">
        <f t="shared" si="139"/>
        <v>0</v>
      </c>
      <c r="AC133" s="101"/>
      <c r="AD133" s="101"/>
      <c r="AE133" s="110">
        <f t="shared" si="140"/>
        <v>405832.54</v>
      </c>
      <c r="AF133" s="99">
        <v>0</v>
      </c>
      <c r="AG133" s="99">
        <f t="shared" si="141"/>
        <v>405832.54</v>
      </c>
      <c r="AH133" s="107" t="s">
        <v>648</v>
      </c>
      <c r="AI133" s="108" t="s">
        <v>187</v>
      </c>
      <c r="AJ133" s="125">
        <v>0</v>
      </c>
      <c r="AK133" s="109">
        <v>0</v>
      </c>
      <c r="AL133" s="10"/>
    </row>
    <row r="134" spans="1:38" ht="189" x14ac:dyDescent="0.25">
      <c r="A134" s="11">
        <v>1261</v>
      </c>
      <c r="B134" s="144">
        <v>112093</v>
      </c>
      <c r="C134" s="174">
        <v>344</v>
      </c>
      <c r="D134" s="65" t="s">
        <v>177</v>
      </c>
      <c r="E134" s="42" t="s">
        <v>165</v>
      </c>
      <c r="F134" s="90" t="s">
        <v>370</v>
      </c>
      <c r="G134" s="62" t="s">
        <v>411</v>
      </c>
      <c r="H134" s="62" t="s">
        <v>412</v>
      </c>
      <c r="I134" s="85" t="s">
        <v>399</v>
      </c>
      <c r="J134" s="39" t="s">
        <v>578</v>
      </c>
      <c r="K134" s="6">
        <v>43188</v>
      </c>
      <c r="L134" s="6">
        <v>43553</v>
      </c>
      <c r="M134" s="7">
        <f t="shared" si="135"/>
        <v>82.304184346141142</v>
      </c>
      <c r="N134" s="8" t="s">
        <v>372</v>
      </c>
      <c r="O134" s="8" t="s">
        <v>413</v>
      </c>
      <c r="P134" s="8" t="s">
        <v>413</v>
      </c>
      <c r="Q134" s="15" t="s">
        <v>374</v>
      </c>
      <c r="R134" s="12" t="s">
        <v>36</v>
      </c>
      <c r="S134" s="99">
        <f t="shared" si="137"/>
        <v>624137.28</v>
      </c>
      <c r="T134" s="101">
        <v>503312.34</v>
      </c>
      <c r="U134" s="101">
        <v>120824.94</v>
      </c>
      <c r="V134" s="99">
        <f t="shared" si="136"/>
        <v>119026.06000000001</v>
      </c>
      <c r="W134" s="101">
        <v>88819.82</v>
      </c>
      <c r="X134" s="101">
        <v>30206.240000000002</v>
      </c>
      <c r="Y134" s="99">
        <f t="shared" si="138"/>
        <v>0</v>
      </c>
      <c r="Z134" s="101"/>
      <c r="AA134" s="101"/>
      <c r="AB134" s="99">
        <f t="shared" si="139"/>
        <v>15166.61</v>
      </c>
      <c r="AC134" s="101">
        <v>12084.34</v>
      </c>
      <c r="AD134" s="101">
        <v>3082.27</v>
      </c>
      <c r="AE134" s="110">
        <f t="shared" si="140"/>
        <v>758329.95000000007</v>
      </c>
      <c r="AF134" s="99">
        <v>0</v>
      </c>
      <c r="AG134" s="99">
        <f t="shared" si="141"/>
        <v>758329.95000000007</v>
      </c>
      <c r="AH134" s="107" t="s">
        <v>648</v>
      </c>
      <c r="AI134" s="108" t="s">
        <v>403</v>
      </c>
      <c r="AJ134" s="109">
        <f>62185+73456.48</f>
        <v>135641.47999999998</v>
      </c>
      <c r="AK134" s="109">
        <v>14008.52</v>
      </c>
      <c r="AL134" s="10"/>
    </row>
    <row r="135" spans="1:38" ht="252" x14ac:dyDescent="0.25">
      <c r="A135" s="11">
        <v>127</v>
      </c>
      <c r="B135" s="144">
        <v>110829</v>
      </c>
      <c r="C135" s="174">
        <v>345</v>
      </c>
      <c r="D135" s="65" t="s">
        <v>177</v>
      </c>
      <c r="E135" s="42" t="s">
        <v>165</v>
      </c>
      <c r="F135" s="90" t="s">
        <v>370</v>
      </c>
      <c r="G135" s="62" t="s">
        <v>414</v>
      </c>
      <c r="H135" s="62" t="s">
        <v>415</v>
      </c>
      <c r="I135" s="85" t="s">
        <v>187</v>
      </c>
      <c r="J135" s="39" t="s">
        <v>416</v>
      </c>
      <c r="K135" s="6">
        <v>43188</v>
      </c>
      <c r="L135" s="6">
        <v>43675</v>
      </c>
      <c r="M135" s="7">
        <f t="shared" si="135"/>
        <v>82.304186026137842</v>
      </c>
      <c r="N135" s="8" t="s">
        <v>372</v>
      </c>
      <c r="O135" s="8" t="s">
        <v>413</v>
      </c>
      <c r="P135" s="8" t="s">
        <v>413</v>
      </c>
      <c r="Q135" s="15" t="s">
        <v>374</v>
      </c>
      <c r="R135" s="12" t="s">
        <v>36</v>
      </c>
      <c r="S135" s="99">
        <f t="shared" si="137"/>
        <v>757586.23</v>
      </c>
      <c r="T135" s="101">
        <v>610927.28</v>
      </c>
      <c r="U135" s="101">
        <v>146658.95000000001</v>
      </c>
      <c r="V135" s="99">
        <f t="shared" si="136"/>
        <v>144475.43</v>
      </c>
      <c r="W135" s="101">
        <v>107810.7</v>
      </c>
      <c r="X135" s="101">
        <v>36664.730000000003</v>
      </c>
      <c r="Y135" s="99">
        <f t="shared" si="138"/>
        <v>0</v>
      </c>
      <c r="Z135" s="101"/>
      <c r="AA135" s="101"/>
      <c r="AB135" s="99">
        <f t="shared" si="139"/>
        <v>18409.420000000002</v>
      </c>
      <c r="AC135" s="101">
        <v>14668.12</v>
      </c>
      <c r="AD135" s="101">
        <v>3741.3</v>
      </c>
      <c r="AE135" s="110">
        <f t="shared" si="140"/>
        <v>920471.08</v>
      </c>
      <c r="AF135" s="99">
        <v>0</v>
      </c>
      <c r="AG135" s="99">
        <f t="shared" si="141"/>
        <v>920471.08</v>
      </c>
      <c r="AH135" s="107" t="s">
        <v>648</v>
      </c>
      <c r="AI135" s="108" t="s">
        <v>403</v>
      </c>
      <c r="AJ135" s="109">
        <f>89285.71-11964.69</f>
        <v>77321.02</v>
      </c>
      <c r="AK135" s="109">
        <v>11964.69</v>
      </c>
      <c r="AL135" s="10"/>
    </row>
    <row r="136" spans="1:38" ht="157.5" x14ac:dyDescent="0.25">
      <c r="A136" s="11">
        <v>128</v>
      </c>
      <c r="B136" s="144">
        <v>111077</v>
      </c>
      <c r="C136" s="174">
        <v>352</v>
      </c>
      <c r="D136" s="65" t="s">
        <v>177</v>
      </c>
      <c r="E136" s="42" t="s">
        <v>165</v>
      </c>
      <c r="F136" s="90" t="s">
        <v>370</v>
      </c>
      <c r="G136" s="62" t="s">
        <v>417</v>
      </c>
      <c r="H136" s="62" t="s">
        <v>418</v>
      </c>
      <c r="I136" s="85" t="s">
        <v>187</v>
      </c>
      <c r="J136" s="39" t="s">
        <v>419</v>
      </c>
      <c r="K136" s="6">
        <v>43188</v>
      </c>
      <c r="L136" s="6">
        <v>43675</v>
      </c>
      <c r="M136" s="7">
        <f t="shared" si="135"/>
        <v>82.304186243592014</v>
      </c>
      <c r="N136" s="8" t="s">
        <v>372</v>
      </c>
      <c r="O136" s="8" t="s">
        <v>413</v>
      </c>
      <c r="P136" s="8" t="s">
        <v>413</v>
      </c>
      <c r="Q136" s="15" t="s">
        <v>374</v>
      </c>
      <c r="R136" s="12" t="s">
        <v>36</v>
      </c>
      <c r="S136" s="99">
        <f t="shared" si="137"/>
        <v>704316.51</v>
      </c>
      <c r="T136" s="101">
        <v>567969.9</v>
      </c>
      <c r="U136" s="101">
        <v>136346.60999999999</v>
      </c>
      <c r="V136" s="99">
        <f t="shared" si="136"/>
        <v>134316.63</v>
      </c>
      <c r="W136" s="103">
        <v>100229.98</v>
      </c>
      <c r="X136" s="103">
        <v>34086.65</v>
      </c>
      <c r="Y136" s="99">
        <f t="shared" si="138"/>
        <v>0</v>
      </c>
      <c r="Z136" s="101"/>
      <c r="AA136" s="101"/>
      <c r="AB136" s="99">
        <f t="shared" si="139"/>
        <v>17114.96</v>
      </c>
      <c r="AC136" s="101">
        <v>13636.73</v>
      </c>
      <c r="AD136" s="101">
        <v>3478.23</v>
      </c>
      <c r="AE136" s="110">
        <f t="shared" si="140"/>
        <v>855748.1</v>
      </c>
      <c r="AF136" s="99"/>
      <c r="AG136" s="99">
        <f t="shared" si="141"/>
        <v>855748.1</v>
      </c>
      <c r="AH136" s="107" t="s">
        <v>648</v>
      </c>
      <c r="AI136" s="108" t="s">
        <v>403</v>
      </c>
      <c r="AJ136" s="109">
        <v>85000</v>
      </c>
      <c r="AK136" s="109">
        <v>0</v>
      </c>
      <c r="AL136" s="10"/>
    </row>
    <row r="137" spans="1:38" ht="204.75" x14ac:dyDescent="0.25">
      <c r="A137" s="11">
        <v>129</v>
      </c>
      <c r="B137" s="144">
        <v>111631</v>
      </c>
      <c r="C137" s="174">
        <v>170</v>
      </c>
      <c r="D137" s="65" t="s">
        <v>172</v>
      </c>
      <c r="E137" s="42" t="s">
        <v>165</v>
      </c>
      <c r="F137" s="90" t="s">
        <v>370</v>
      </c>
      <c r="G137" s="62" t="s">
        <v>420</v>
      </c>
      <c r="H137" s="62" t="s">
        <v>421</v>
      </c>
      <c r="I137" s="229" t="s">
        <v>422</v>
      </c>
      <c r="J137" s="39" t="s">
        <v>579</v>
      </c>
      <c r="K137" s="6">
        <v>43189</v>
      </c>
      <c r="L137" s="6">
        <v>43676</v>
      </c>
      <c r="M137" s="7">
        <f t="shared" si="135"/>
        <v>82.304185177297953</v>
      </c>
      <c r="N137" s="8" t="s">
        <v>372</v>
      </c>
      <c r="O137" s="8" t="s">
        <v>413</v>
      </c>
      <c r="P137" s="8" t="s">
        <v>413</v>
      </c>
      <c r="Q137" s="15" t="s">
        <v>374</v>
      </c>
      <c r="R137" s="12" t="s">
        <v>36</v>
      </c>
      <c r="S137" s="99">
        <f t="shared" si="137"/>
        <v>822209.74</v>
      </c>
      <c r="T137" s="101">
        <v>663040.52</v>
      </c>
      <c r="U137" s="101">
        <v>159169.22</v>
      </c>
      <c r="V137" s="99">
        <f t="shared" si="136"/>
        <v>156799.45000000001</v>
      </c>
      <c r="W137" s="101">
        <v>39792.300000000003</v>
      </c>
      <c r="X137" s="101">
        <v>117007.15</v>
      </c>
      <c r="Y137" s="99">
        <f t="shared" si="138"/>
        <v>0</v>
      </c>
      <c r="Z137" s="101"/>
      <c r="AA137" s="101"/>
      <c r="AB137" s="99">
        <f t="shared" si="139"/>
        <v>19979.79</v>
      </c>
      <c r="AC137" s="101">
        <v>15919.35</v>
      </c>
      <c r="AD137" s="101">
        <v>4060.44</v>
      </c>
      <c r="AE137" s="110">
        <f t="shared" si="140"/>
        <v>998988.98</v>
      </c>
      <c r="AF137" s="99"/>
      <c r="AG137" s="99">
        <f t="shared" si="141"/>
        <v>998988.98</v>
      </c>
      <c r="AH137" s="107" t="s">
        <v>648</v>
      </c>
      <c r="AI137" s="108" t="s">
        <v>403</v>
      </c>
      <c r="AJ137" s="109">
        <f>99898.9+20257.44</f>
        <v>120156.34</v>
      </c>
      <c r="AK137" s="109">
        <v>3863.19</v>
      </c>
      <c r="AL137" s="10"/>
    </row>
    <row r="138" spans="1:38" ht="141.75" x14ac:dyDescent="0.25">
      <c r="A138" s="11">
        <v>130</v>
      </c>
      <c r="B138" s="144">
        <v>112405</v>
      </c>
      <c r="C138" s="174">
        <v>171</v>
      </c>
      <c r="D138" s="65" t="s">
        <v>172</v>
      </c>
      <c r="E138" s="42" t="s">
        <v>165</v>
      </c>
      <c r="F138" s="90" t="s">
        <v>370</v>
      </c>
      <c r="G138" s="62" t="s">
        <v>423</v>
      </c>
      <c r="H138" s="62" t="s">
        <v>424</v>
      </c>
      <c r="I138" s="229" t="s">
        <v>425</v>
      </c>
      <c r="J138" s="39" t="s">
        <v>447</v>
      </c>
      <c r="K138" s="6">
        <v>43186</v>
      </c>
      <c r="L138" s="6">
        <v>43673</v>
      </c>
      <c r="M138" s="7">
        <f t="shared" si="135"/>
        <v>82.304185365731513</v>
      </c>
      <c r="N138" s="8" t="s">
        <v>372</v>
      </c>
      <c r="O138" s="8" t="s">
        <v>413</v>
      </c>
      <c r="P138" s="8" t="s">
        <v>413</v>
      </c>
      <c r="Q138" s="15" t="s">
        <v>374</v>
      </c>
      <c r="R138" s="12" t="s">
        <v>36</v>
      </c>
      <c r="S138" s="99">
        <f t="shared" si="137"/>
        <v>723131.98</v>
      </c>
      <c r="T138" s="101">
        <v>583142.93999999994</v>
      </c>
      <c r="U138" s="101">
        <v>139989.04</v>
      </c>
      <c r="V138" s="99">
        <f t="shared" si="136"/>
        <v>137904.84</v>
      </c>
      <c r="W138" s="101">
        <v>102907.58</v>
      </c>
      <c r="X138" s="101">
        <v>34997.26</v>
      </c>
      <c r="Y138" s="99">
        <f t="shared" si="138"/>
        <v>0</v>
      </c>
      <c r="Z138" s="101"/>
      <c r="AA138" s="101"/>
      <c r="AB138" s="99">
        <f t="shared" si="139"/>
        <v>17572.18</v>
      </c>
      <c r="AC138" s="101">
        <v>14001.03</v>
      </c>
      <c r="AD138" s="101">
        <v>3571.15</v>
      </c>
      <c r="AE138" s="110">
        <f t="shared" si="140"/>
        <v>878609</v>
      </c>
      <c r="AF138" s="99"/>
      <c r="AG138" s="99">
        <f t="shared" si="141"/>
        <v>878609</v>
      </c>
      <c r="AH138" s="107" t="s">
        <v>648</v>
      </c>
      <c r="AI138" s="108"/>
      <c r="AJ138" s="109">
        <v>87860.9</v>
      </c>
      <c r="AK138" s="109">
        <v>0</v>
      </c>
      <c r="AL138" s="10"/>
    </row>
    <row r="139" spans="1:38" ht="141.75" x14ac:dyDescent="0.25">
      <c r="A139" s="11">
        <v>131</v>
      </c>
      <c r="B139" s="144">
        <v>109810</v>
      </c>
      <c r="C139" s="174">
        <v>257</v>
      </c>
      <c r="D139" s="65" t="s">
        <v>175</v>
      </c>
      <c r="E139" s="42" t="s">
        <v>165</v>
      </c>
      <c r="F139" s="90" t="s">
        <v>370</v>
      </c>
      <c r="G139" s="62" t="s">
        <v>426</v>
      </c>
      <c r="H139" s="62" t="s">
        <v>427</v>
      </c>
      <c r="I139" s="85" t="s">
        <v>187</v>
      </c>
      <c r="J139" s="39" t="s">
        <v>434</v>
      </c>
      <c r="K139" s="6">
        <v>43192</v>
      </c>
      <c r="L139" s="6">
        <v>43679</v>
      </c>
      <c r="M139" s="7">
        <f t="shared" si="135"/>
        <v>82.304188283311021</v>
      </c>
      <c r="N139" s="8" t="s">
        <v>372</v>
      </c>
      <c r="O139" s="8" t="s">
        <v>413</v>
      </c>
      <c r="P139" s="8" t="s">
        <v>413</v>
      </c>
      <c r="Q139" s="15" t="s">
        <v>374</v>
      </c>
      <c r="R139" s="12" t="s">
        <v>36</v>
      </c>
      <c r="S139" s="99">
        <f t="shared" si="137"/>
        <v>821139.01</v>
      </c>
      <c r="T139" s="103">
        <v>662177.06999999995</v>
      </c>
      <c r="U139" s="103">
        <v>158961.94</v>
      </c>
      <c r="V139" s="99">
        <f t="shared" si="136"/>
        <v>156595.26</v>
      </c>
      <c r="W139" s="103">
        <v>116854.78</v>
      </c>
      <c r="X139" s="103">
        <v>39740.480000000003</v>
      </c>
      <c r="Y139" s="99">
        <f t="shared" si="138"/>
        <v>0</v>
      </c>
      <c r="Z139" s="101"/>
      <c r="AA139" s="101"/>
      <c r="AB139" s="99">
        <f t="shared" si="139"/>
        <v>19953.73</v>
      </c>
      <c r="AC139" s="101">
        <v>15898.58</v>
      </c>
      <c r="AD139" s="101">
        <v>4055.15</v>
      </c>
      <c r="AE139" s="110">
        <f t="shared" si="140"/>
        <v>997688</v>
      </c>
      <c r="AF139" s="99"/>
      <c r="AG139" s="99">
        <f t="shared" si="141"/>
        <v>997688</v>
      </c>
      <c r="AH139" s="107" t="s">
        <v>648</v>
      </c>
      <c r="AI139" s="108"/>
      <c r="AJ139" s="109">
        <v>124262.81</v>
      </c>
      <c r="AK139" s="109">
        <v>4671.28</v>
      </c>
      <c r="AL139" s="10"/>
    </row>
    <row r="140" spans="1:38" ht="141.75" x14ac:dyDescent="0.25">
      <c r="A140" s="11">
        <v>132</v>
      </c>
      <c r="B140" s="144">
        <v>112956</v>
      </c>
      <c r="C140" s="174">
        <v>273</v>
      </c>
      <c r="D140" s="65" t="s">
        <v>174</v>
      </c>
      <c r="E140" s="42" t="s">
        <v>165</v>
      </c>
      <c r="F140" s="90" t="s">
        <v>370</v>
      </c>
      <c r="G140" s="62" t="s">
        <v>428</v>
      </c>
      <c r="H140" s="83" t="s">
        <v>429</v>
      </c>
      <c r="I140" s="229" t="s">
        <v>430</v>
      </c>
      <c r="J140" s="39" t="s">
        <v>580</v>
      </c>
      <c r="K140" s="6">
        <v>43192</v>
      </c>
      <c r="L140" s="6">
        <v>43679</v>
      </c>
      <c r="M140" s="7">
        <f t="shared" si="135"/>
        <v>82.3041866136534</v>
      </c>
      <c r="N140" s="8" t="s">
        <v>372</v>
      </c>
      <c r="O140" s="8" t="s">
        <v>413</v>
      </c>
      <c r="P140" s="8" t="s">
        <v>413</v>
      </c>
      <c r="Q140" s="15" t="s">
        <v>374</v>
      </c>
      <c r="R140" s="12" t="s">
        <v>36</v>
      </c>
      <c r="S140" s="99">
        <f t="shared" si="137"/>
        <v>710350.48</v>
      </c>
      <c r="T140" s="101">
        <v>572835.77</v>
      </c>
      <c r="U140" s="101">
        <v>137514.71</v>
      </c>
      <c r="V140" s="99">
        <f t="shared" si="136"/>
        <v>135467.34</v>
      </c>
      <c r="W140" s="101">
        <v>101088.67</v>
      </c>
      <c r="X140" s="101">
        <v>34378.67</v>
      </c>
      <c r="Y140" s="99">
        <f t="shared" si="138"/>
        <v>0</v>
      </c>
      <c r="Z140" s="101"/>
      <c r="AA140" s="101"/>
      <c r="AB140" s="99">
        <f t="shared" si="139"/>
        <v>17261.579999999998</v>
      </c>
      <c r="AC140" s="101">
        <v>13753.55</v>
      </c>
      <c r="AD140" s="101">
        <v>3508.03</v>
      </c>
      <c r="AE140" s="110">
        <f t="shared" si="140"/>
        <v>863079.39999999991</v>
      </c>
      <c r="AF140" s="99"/>
      <c r="AG140" s="99">
        <f t="shared" si="141"/>
        <v>863079.39999999991</v>
      </c>
      <c r="AH140" s="107" t="s">
        <v>648</v>
      </c>
      <c r="AI140" s="108" t="s">
        <v>187</v>
      </c>
      <c r="AJ140" s="109">
        <f>86307.94+41697.9</f>
        <v>128005.84</v>
      </c>
      <c r="AK140" s="109">
        <v>8400.6299999999992</v>
      </c>
      <c r="AL140" s="10"/>
    </row>
    <row r="141" spans="1:38" ht="173.25" x14ac:dyDescent="0.25">
      <c r="A141" s="11">
        <v>133</v>
      </c>
      <c r="B141" s="144">
        <v>112066</v>
      </c>
      <c r="C141" s="174">
        <v>262</v>
      </c>
      <c r="D141" s="65" t="s">
        <v>174</v>
      </c>
      <c r="E141" s="42" t="s">
        <v>165</v>
      </c>
      <c r="F141" s="90" t="s">
        <v>370</v>
      </c>
      <c r="G141" s="64" t="s">
        <v>431</v>
      </c>
      <c r="H141" s="62" t="s">
        <v>432</v>
      </c>
      <c r="I141" s="230" t="s">
        <v>433</v>
      </c>
      <c r="J141" s="39" t="s">
        <v>581</v>
      </c>
      <c r="K141" s="6">
        <v>43193</v>
      </c>
      <c r="L141" s="6">
        <v>43680</v>
      </c>
      <c r="M141" s="7">
        <f t="shared" si="135"/>
        <v>82.304184459884823</v>
      </c>
      <c r="N141" s="8" t="s">
        <v>372</v>
      </c>
      <c r="O141" s="8" t="s">
        <v>413</v>
      </c>
      <c r="P141" s="8" t="s">
        <v>413</v>
      </c>
      <c r="Q141" s="15" t="s">
        <v>374</v>
      </c>
      <c r="R141" s="12" t="s">
        <v>36</v>
      </c>
      <c r="S141" s="99">
        <f t="shared" si="137"/>
        <v>822673.27</v>
      </c>
      <c r="T141" s="101">
        <v>663414.31999999995</v>
      </c>
      <c r="U141" s="101">
        <v>159258.95000000001</v>
      </c>
      <c r="V141" s="99">
        <f t="shared" si="136"/>
        <v>156887.87</v>
      </c>
      <c r="W141" s="101">
        <v>117073.13</v>
      </c>
      <c r="X141" s="101">
        <v>39814.74</v>
      </c>
      <c r="Y141" s="99">
        <f t="shared" si="138"/>
        <v>0</v>
      </c>
      <c r="Z141" s="101"/>
      <c r="AA141" s="101"/>
      <c r="AB141" s="99">
        <f t="shared" si="139"/>
        <v>19991.04</v>
      </c>
      <c r="AC141" s="101">
        <v>15928.31</v>
      </c>
      <c r="AD141" s="101">
        <v>4062.73</v>
      </c>
      <c r="AE141" s="110">
        <f t="shared" si="140"/>
        <v>999552.18</v>
      </c>
      <c r="AF141" s="99"/>
      <c r="AG141" s="99">
        <f t="shared" si="141"/>
        <v>999552.18</v>
      </c>
      <c r="AH141" s="107" t="s">
        <v>648</v>
      </c>
      <c r="AI141" s="108" t="s">
        <v>187</v>
      </c>
      <c r="AJ141" s="109">
        <v>99955</v>
      </c>
      <c r="AK141" s="109">
        <v>0</v>
      </c>
      <c r="AL141" s="10"/>
    </row>
    <row r="142" spans="1:38" ht="204.75" x14ac:dyDescent="0.25">
      <c r="A142" s="11">
        <v>134</v>
      </c>
      <c r="B142" s="144">
        <v>121460</v>
      </c>
      <c r="C142" s="174">
        <v>59</v>
      </c>
      <c r="D142" s="65" t="s">
        <v>177</v>
      </c>
      <c r="E142" s="12" t="s">
        <v>165</v>
      </c>
      <c r="F142" s="90" t="s">
        <v>128</v>
      </c>
      <c r="G142" s="63" t="s">
        <v>452</v>
      </c>
      <c r="H142" s="62" t="s">
        <v>454</v>
      </c>
      <c r="I142" s="85" t="s">
        <v>399</v>
      </c>
      <c r="J142" s="39" t="s">
        <v>453</v>
      </c>
      <c r="K142" s="6">
        <v>43207</v>
      </c>
      <c r="L142" s="6">
        <v>44121</v>
      </c>
      <c r="M142" s="7">
        <f t="shared" si="135"/>
        <v>83.983862848746611</v>
      </c>
      <c r="N142" s="4" t="s">
        <v>372</v>
      </c>
      <c r="O142" s="8" t="s">
        <v>413</v>
      </c>
      <c r="P142" s="8" t="s">
        <v>413</v>
      </c>
      <c r="Q142" s="15" t="s">
        <v>157</v>
      </c>
      <c r="R142" s="8" t="s">
        <v>36</v>
      </c>
      <c r="S142" s="99">
        <f t="shared" si="137"/>
        <v>6975407.25</v>
      </c>
      <c r="T142" s="101">
        <v>5625058.21</v>
      </c>
      <c r="U142" s="101">
        <v>1350349.04</v>
      </c>
      <c r="V142" s="99">
        <f t="shared" si="136"/>
        <v>0</v>
      </c>
      <c r="W142" s="101">
        <v>0</v>
      </c>
      <c r="X142" s="101">
        <v>0</v>
      </c>
      <c r="Y142" s="99">
        <f t="shared" si="138"/>
        <v>1330244.5899999999</v>
      </c>
      <c r="Z142" s="103">
        <v>992657.33</v>
      </c>
      <c r="AA142" s="101">
        <v>337587.26</v>
      </c>
      <c r="AB142" s="99">
        <f t="shared" si="139"/>
        <v>0</v>
      </c>
      <c r="AC142" s="101">
        <v>0</v>
      </c>
      <c r="AD142" s="101">
        <v>0</v>
      </c>
      <c r="AE142" s="110">
        <f t="shared" si="140"/>
        <v>8305651.8399999999</v>
      </c>
      <c r="AF142" s="99">
        <v>0</v>
      </c>
      <c r="AG142" s="99">
        <f t="shared" si="141"/>
        <v>8305651.8399999999</v>
      </c>
      <c r="AH142" s="107" t="s">
        <v>648</v>
      </c>
      <c r="AI142" s="108" t="s">
        <v>187</v>
      </c>
      <c r="AJ142" s="109">
        <v>0</v>
      </c>
      <c r="AK142" s="109">
        <v>0</v>
      </c>
      <c r="AL142" s="10"/>
    </row>
    <row r="143" spans="1:38" s="3" customFormat="1" ht="173.25" x14ac:dyDescent="0.25">
      <c r="A143" s="11">
        <v>135</v>
      </c>
      <c r="B143" s="144">
        <v>109749</v>
      </c>
      <c r="C143" s="174">
        <v>253</v>
      </c>
      <c r="D143" s="65" t="s">
        <v>175</v>
      </c>
      <c r="E143" s="42" t="s">
        <v>165</v>
      </c>
      <c r="F143" s="90" t="s">
        <v>370</v>
      </c>
      <c r="G143" s="63" t="s">
        <v>439</v>
      </c>
      <c r="H143" s="67" t="s">
        <v>440</v>
      </c>
      <c r="I143" s="85" t="s">
        <v>187</v>
      </c>
      <c r="J143" s="39" t="s">
        <v>582</v>
      </c>
      <c r="K143" s="6">
        <v>43208</v>
      </c>
      <c r="L143" s="6">
        <v>43695</v>
      </c>
      <c r="M143" s="7">
        <f t="shared" si="135"/>
        <v>82.304185790916577</v>
      </c>
      <c r="N143" s="4" t="s">
        <v>372</v>
      </c>
      <c r="O143" s="4" t="s">
        <v>462</v>
      </c>
      <c r="P143" s="4" t="s">
        <v>462</v>
      </c>
      <c r="Q143" s="68" t="s">
        <v>374</v>
      </c>
      <c r="R143" s="42" t="s">
        <v>36</v>
      </c>
      <c r="S143" s="99">
        <f t="shared" si="137"/>
        <v>808649.72</v>
      </c>
      <c r="T143" s="103">
        <v>652105.54</v>
      </c>
      <c r="U143" s="103">
        <v>156544.18</v>
      </c>
      <c r="V143" s="99">
        <f t="shared" si="136"/>
        <v>154213.49</v>
      </c>
      <c r="W143" s="103">
        <v>115077.45</v>
      </c>
      <c r="X143" s="103">
        <v>39136.04</v>
      </c>
      <c r="Y143" s="99">
        <f t="shared" si="138"/>
        <v>0</v>
      </c>
      <c r="Z143" s="101">
        <v>0</v>
      </c>
      <c r="AA143" s="101">
        <v>0</v>
      </c>
      <c r="AB143" s="99">
        <f t="shared" si="139"/>
        <v>19650.27</v>
      </c>
      <c r="AC143" s="101">
        <v>15656.8</v>
      </c>
      <c r="AD143" s="101">
        <v>3993.47</v>
      </c>
      <c r="AE143" s="110">
        <f t="shared" si="140"/>
        <v>982513.48</v>
      </c>
      <c r="AF143" s="99"/>
      <c r="AG143" s="99">
        <f t="shared" si="141"/>
        <v>982513.48</v>
      </c>
      <c r="AH143" s="107" t="s">
        <v>648</v>
      </c>
      <c r="AI143" s="108"/>
      <c r="AJ143" s="109">
        <f>98250+108016.44</f>
        <v>206266.44</v>
      </c>
      <c r="AK143" s="109">
        <v>20559.27</v>
      </c>
      <c r="AL143" s="55"/>
    </row>
    <row r="144" spans="1:38" ht="189" x14ac:dyDescent="0.25">
      <c r="A144" s="11">
        <v>136</v>
      </c>
      <c r="B144" s="144">
        <v>109967</v>
      </c>
      <c r="C144" s="174">
        <v>177</v>
      </c>
      <c r="D144" s="65" t="s">
        <v>172</v>
      </c>
      <c r="E144" s="42" t="s">
        <v>165</v>
      </c>
      <c r="F144" s="90" t="s">
        <v>370</v>
      </c>
      <c r="G144" s="63" t="s">
        <v>445</v>
      </c>
      <c r="H144" s="62" t="s">
        <v>446</v>
      </c>
      <c r="I144" s="85" t="s">
        <v>187</v>
      </c>
      <c r="J144" s="39" t="s">
        <v>583</v>
      </c>
      <c r="K144" s="6">
        <v>43208</v>
      </c>
      <c r="L144" s="6">
        <v>43695</v>
      </c>
      <c r="M144" s="7">
        <f t="shared" si="135"/>
        <v>82.304185620299052</v>
      </c>
      <c r="N144" s="8" t="s">
        <v>372</v>
      </c>
      <c r="O144" s="8" t="s">
        <v>413</v>
      </c>
      <c r="P144" s="8" t="s">
        <v>413</v>
      </c>
      <c r="Q144" s="15" t="s">
        <v>374</v>
      </c>
      <c r="R144" s="12" t="s">
        <v>36</v>
      </c>
      <c r="S144" s="99">
        <f t="shared" si="137"/>
        <v>804452.46</v>
      </c>
      <c r="T144" s="101">
        <v>648720.81999999995</v>
      </c>
      <c r="U144" s="101">
        <v>155731.64000000001</v>
      </c>
      <c r="V144" s="99">
        <f t="shared" si="136"/>
        <v>153413.04999999999</v>
      </c>
      <c r="W144" s="101">
        <v>114480.14</v>
      </c>
      <c r="X144" s="101">
        <v>38932.910000000003</v>
      </c>
      <c r="Y144" s="99">
        <f t="shared" si="138"/>
        <v>0</v>
      </c>
      <c r="Z144" s="142"/>
      <c r="AA144" s="142"/>
      <c r="AB144" s="99">
        <f t="shared" si="139"/>
        <v>19548.28</v>
      </c>
      <c r="AC144" s="101">
        <v>15575.53</v>
      </c>
      <c r="AD144" s="101">
        <v>3972.75</v>
      </c>
      <c r="AE144" s="110">
        <f t="shared" si="140"/>
        <v>977413.79</v>
      </c>
      <c r="AF144" s="99"/>
      <c r="AG144" s="99">
        <f t="shared" si="141"/>
        <v>977413.79</v>
      </c>
      <c r="AH144" s="107" t="s">
        <v>648</v>
      </c>
      <c r="AI144" s="108"/>
      <c r="AJ144" s="109">
        <v>97741.37</v>
      </c>
      <c r="AK144" s="109">
        <v>0</v>
      </c>
      <c r="AL144" s="10"/>
    </row>
    <row r="145" spans="1:38" ht="157.5" x14ac:dyDescent="0.25">
      <c r="A145" s="11">
        <v>137</v>
      </c>
      <c r="B145" s="144">
        <v>112811</v>
      </c>
      <c r="C145" s="85">
        <v>196</v>
      </c>
      <c r="D145" s="65" t="s">
        <v>172</v>
      </c>
      <c r="E145" s="42" t="s">
        <v>165</v>
      </c>
      <c r="F145" s="90" t="s">
        <v>370</v>
      </c>
      <c r="G145" s="63" t="s">
        <v>448</v>
      </c>
      <c r="H145" s="62" t="s">
        <v>450</v>
      </c>
      <c r="I145" s="85" t="s">
        <v>187</v>
      </c>
      <c r="J145" s="39" t="s">
        <v>451</v>
      </c>
      <c r="K145" s="6">
        <v>43208</v>
      </c>
      <c r="L145" s="6">
        <v>43573</v>
      </c>
      <c r="M145" s="7">
        <f t="shared" si="135"/>
        <v>82.304184666338784</v>
      </c>
      <c r="N145" s="8" t="s">
        <v>372</v>
      </c>
      <c r="O145" s="8" t="s">
        <v>413</v>
      </c>
      <c r="P145" s="8" t="s">
        <v>413</v>
      </c>
      <c r="Q145" s="15" t="s">
        <v>374</v>
      </c>
      <c r="R145" s="12" t="s">
        <v>449</v>
      </c>
      <c r="S145" s="99">
        <f t="shared" si="137"/>
        <v>760931.29</v>
      </c>
      <c r="T145" s="101">
        <v>613624.79</v>
      </c>
      <c r="U145" s="101">
        <v>147306.5</v>
      </c>
      <c r="V145" s="99">
        <f t="shared" si="136"/>
        <v>145113.35999999999</v>
      </c>
      <c r="W145" s="101">
        <v>108286.73</v>
      </c>
      <c r="X145" s="101">
        <v>36826.629999999997</v>
      </c>
      <c r="Y145" s="99">
        <f t="shared" si="138"/>
        <v>0</v>
      </c>
      <c r="Z145" s="101">
        <v>0</v>
      </c>
      <c r="AA145" s="101">
        <v>0</v>
      </c>
      <c r="AB145" s="99">
        <f t="shared" si="139"/>
        <v>18490.71</v>
      </c>
      <c r="AC145" s="101">
        <v>14732.89</v>
      </c>
      <c r="AD145" s="101">
        <v>3757.82</v>
      </c>
      <c r="AE145" s="110">
        <f t="shared" si="140"/>
        <v>924535.36</v>
      </c>
      <c r="AF145" s="99"/>
      <c r="AG145" s="99">
        <f t="shared" si="141"/>
        <v>924535.36</v>
      </c>
      <c r="AH145" s="107" t="s">
        <v>648</v>
      </c>
      <c r="AI145" s="108"/>
      <c r="AJ145" s="109">
        <v>91800</v>
      </c>
      <c r="AK145" s="109">
        <v>0</v>
      </c>
      <c r="AL145" s="10"/>
    </row>
    <row r="146" spans="1:38" ht="299.25" x14ac:dyDescent="0.25">
      <c r="A146" s="11">
        <v>138</v>
      </c>
      <c r="B146" s="144">
        <v>112080</v>
      </c>
      <c r="C146" s="174">
        <v>354</v>
      </c>
      <c r="D146" s="65" t="s">
        <v>177</v>
      </c>
      <c r="E146" s="42" t="s">
        <v>165</v>
      </c>
      <c r="F146" s="90" t="s">
        <v>370</v>
      </c>
      <c r="G146" s="63" t="s">
        <v>461</v>
      </c>
      <c r="H146" s="63" t="s">
        <v>460</v>
      </c>
      <c r="I146" s="85" t="s">
        <v>187</v>
      </c>
      <c r="J146" s="39" t="s">
        <v>584</v>
      </c>
      <c r="K146" s="6">
        <v>43214</v>
      </c>
      <c r="L146" s="6">
        <v>43701</v>
      </c>
      <c r="M146" s="7">
        <f t="shared" ref="M146:M177" si="142">S146/AE146*100</f>
        <v>82.304185109241828</v>
      </c>
      <c r="N146" s="8" t="s">
        <v>372</v>
      </c>
      <c r="O146" s="8" t="s">
        <v>413</v>
      </c>
      <c r="P146" s="8" t="s">
        <v>413</v>
      </c>
      <c r="Q146" s="15" t="s">
        <v>374</v>
      </c>
      <c r="R146" s="12" t="s">
        <v>36</v>
      </c>
      <c r="S146" s="99">
        <f t="shared" si="137"/>
        <v>570578.29</v>
      </c>
      <c r="T146" s="101">
        <v>460121.68</v>
      </c>
      <c r="U146" s="101">
        <v>110456.61</v>
      </c>
      <c r="V146" s="99">
        <f t="shared" ref="V146:V177" si="143">W146+X146</f>
        <v>108812.1</v>
      </c>
      <c r="W146" s="101">
        <v>81197.94</v>
      </c>
      <c r="X146" s="101">
        <v>27614.16</v>
      </c>
      <c r="Y146" s="99">
        <f t="shared" si="138"/>
        <v>0</v>
      </c>
      <c r="Z146" s="101">
        <v>0</v>
      </c>
      <c r="AA146" s="101">
        <v>0</v>
      </c>
      <c r="AB146" s="99">
        <f t="shared" ref="AB146:AB159" si="144">AC146+AD146</f>
        <v>13865.11</v>
      </c>
      <c r="AC146" s="101">
        <v>11047.34</v>
      </c>
      <c r="AD146" s="101">
        <v>2817.77</v>
      </c>
      <c r="AE146" s="110">
        <f t="shared" si="140"/>
        <v>693255.5</v>
      </c>
      <c r="AF146" s="99">
        <v>0</v>
      </c>
      <c r="AG146" s="99">
        <f t="shared" si="141"/>
        <v>693255.5</v>
      </c>
      <c r="AH146" s="107" t="s">
        <v>648</v>
      </c>
      <c r="AI146" s="108" t="s">
        <v>187</v>
      </c>
      <c r="AJ146" s="109">
        <v>69325.55</v>
      </c>
      <c r="AK146" s="109">
        <v>0</v>
      </c>
      <c r="AL146" s="10"/>
    </row>
    <row r="147" spans="1:38" s="3" customFormat="1" ht="173.25" x14ac:dyDescent="0.25">
      <c r="A147" s="11">
        <v>139</v>
      </c>
      <c r="B147" s="144">
        <v>111113</v>
      </c>
      <c r="C147" s="174">
        <v>252</v>
      </c>
      <c r="D147" s="65" t="s">
        <v>175</v>
      </c>
      <c r="E147" s="42" t="s">
        <v>165</v>
      </c>
      <c r="F147" s="90" t="s">
        <v>370</v>
      </c>
      <c r="G147" s="63" t="s">
        <v>463</v>
      </c>
      <c r="H147" s="63" t="s">
        <v>466</v>
      </c>
      <c r="I147" s="85" t="s">
        <v>489</v>
      </c>
      <c r="J147" s="39" t="s">
        <v>465</v>
      </c>
      <c r="K147" s="6">
        <v>43214</v>
      </c>
      <c r="L147" s="6">
        <v>43579</v>
      </c>
      <c r="M147" s="7">
        <f t="shared" si="142"/>
        <v>82.304185972255567</v>
      </c>
      <c r="N147" s="4" t="s">
        <v>372</v>
      </c>
      <c r="O147" s="4" t="s">
        <v>409</v>
      </c>
      <c r="P147" s="4" t="s">
        <v>464</v>
      </c>
      <c r="Q147" s="68" t="s">
        <v>374</v>
      </c>
      <c r="R147" s="42" t="s">
        <v>36</v>
      </c>
      <c r="S147" s="99">
        <f t="shared" ref="S147:S177" si="145">T147+U147</f>
        <v>793396.18</v>
      </c>
      <c r="T147" s="101">
        <v>639804.9</v>
      </c>
      <c r="U147" s="101">
        <v>153591.28</v>
      </c>
      <c r="V147" s="99">
        <f t="shared" si="143"/>
        <v>151304.57</v>
      </c>
      <c r="W147" s="101">
        <v>112906.75</v>
      </c>
      <c r="X147" s="101">
        <v>38397.82</v>
      </c>
      <c r="Y147" s="99">
        <f t="shared" ref="Y147:Y177" si="146">Z147+AA147</f>
        <v>0</v>
      </c>
      <c r="Z147" s="101">
        <v>0</v>
      </c>
      <c r="AA147" s="101">
        <v>0</v>
      </c>
      <c r="AB147" s="99">
        <f t="shared" si="144"/>
        <v>19279.599999999999</v>
      </c>
      <c r="AC147" s="101">
        <v>15361.46</v>
      </c>
      <c r="AD147" s="101">
        <v>3918.14</v>
      </c>
      <c r="AE147" s="110">
        <f t="shared" si="140"/>
        <v>963980.35</v>
      </c>
      <c r="AF147" s="99">
        <v>0</v>
      </c>
      <c r="AG147" s="99">
        <f t="shared" si="141"/>
        <v>963980.35</v>
      </c>
      <c r="AH147" s="107" t="s">
        <v>648</v>
      </c>
      <c r="AI147" s="108" t="s">
        <v>187</v>
      </c>
      <c r="AJ147" s="109">
        <f>96397+39078.85</f>
        <v>135475.85</v>
      </c>
      <c r="AK147" s="109">
        <v>7452.53</v>
      </c>
      <c r="AL147" s="55"/>
    </row>
    <row r="148" spans="1:38" ht="299.25" x14ac:dyDescent="0.25">
      <c r="A148" s="11">
        <v>140</v>
      </c>
      <c r="B148" s="144">
        <v>109880</v>
      </c>
      <c r="C148" s="174">
        <v>261</v>
      </c>
      <c r="D148" s="65" t="s">
        <v>174</v>
      </c>
      <c r="E148" s="42" t="s">
        <v>165</v>
      </c>
      <c r="F148" s="90" t="s">
        <v>370</v>
      </c>
      <c r="G148" s="63" t="s">
        <v>473</v>
      </c>
      <c r="H148" s="61" t="s">
        <v>471</v>
      </c>
      <c r="I148" s="226" t="s">
        <v>472</v>
      </c>
      <c r="J148" s="39" t="s">
        <v>585</v>
      </c>
      <c r="K148" s="6">
        <v>43214</v>
      </c>
      <c r="L148" s="6">
        <v>43640</v>
      </c>
      <c r="M148" s="7">
        <f t="shared" si="142"/>
        <v>82.304184374786118</v>
      </c>
      <c r="N148" s="8" t="s">
        <v>372</v>
      </c>
      <c r="O148" s="8" t="s">
        <v>309</v>
      </c>
      <c r="P148" s="8" t="s">
        <v>474</v>
      </c>
      <c r="Q148" s="15" t="s">
        <v>374</v>
      </c>
      <c r="R148" s="42" t="s">
        <v>36</v>
      </c>
      <c r="S148" s="99">
        <f t="shared" si="145"/>
        <v>782828.76</v>
      </c>
      <c r="T148" s="101">
        <v>631283.18999999994</v>
      </c>
      <c r="U148" s="101">
        <v>151545.57</v>
      </c>
      <c r="V148" s="99">
        <f t="shared" si="143"/>
        <v>149289.32</v>
      </c>
      <c r="W148" s="101">
        <v>111402.93</v>
      </c>
      <c r="X148" s="101">
        <v>37886.39</v>
      </c>
      <c r="Y148" s="99">
        <f t="shared" si="146"/>
        <v>0</v>
      </c>
      <c r="Z148" s="101"/>
      <c r="AA148" s="101"/>
      <c r="AB148" s="99">
        <f t="shared" si="144"/>
        <v>19022.82</v>
      </c>
      <c r="AC148" s="101">
        <v>15156.86</v>
      </c>
      <c r="AD148" s="101">
        <v>3865.96</v>
      </c>
      <c r="AE148" s="110">
        <f t="shared" si="140"/>
        <v>951140.9</v>
      </c>
      <c r="AF148" s="99"/>
      <c r="AG148" s="99">
        <f t="shared" si="141"/>
        <v>951140.9</v>
      </c>
      <c r="AH148" s="107" t="s">
        <v>648</v>
      </c>
      <c r="AI148" s="108" t="s">
        <v>475</v>
      </c>
      <c r="AJ148" s="109">
        <v>90358.38</v>
      </c>
      <c r="AK148" s="109">
        <v>0</v>
      </c>
      <c r="AL148" s="10"/>
    </row>
    <row r="149" spans="1:38" ht="204.75" x14ac:dyDescent="0.25">
      <c r="A149" s="11">
        <v>141</v>
      </c>
      <c r="B149" s="144">
        <v>110309</v>
      </c>
      <c r="C149" s="174">
        <v>304</v>
      </c>
      <c r="D149" s="65" t="s">
        <v>170</v>
      </c>
      <c r="E149" s="42" t="s">
        <v>165</v>
      </c>
      <c r="F149" s="90" t="s">
        <v>370</v>
      </c>
      <c r="G149" s="18" t="s">
        <v>508</v>
      </c>
      <c r="H149" s="62" t="s">
        <v>509</v>
      </c>
      <c r="I149" s="85" t="s">
        <v>187</v>
      </c>
      <c r="J149" s="39" t="s">
        <v>510</v>
      </c>
      <c r="K149" s="6">
        <v>43217</v>
      </c>
      <c r="L149" s="6">
        <v>43704</v>
      </c>
      <c r="M149" s="7">
        <f t="shared" si="142"/>
        <v>82.304186243827388</v>
      </c>
      <c r="N149" s="4" t="s">
        <v>372</v>
      </c>
      <c r="O149" s="8" t="s">
        <v>478</v>
      </c>
      <c r="P149" s="8" t="s">
        <v>478</v>
      </c>
      <c r="Q149" s="15" t="s">
        <v>374</v>
      </c>
      <c r="R149" s="42" t="s">
        <v>36</v>
      </c>
      <c r="S149" s="99">
        <f t="shared" si="145"/>
        <v>822248.59</v>
      </c>
      <c r="T149" s="101">
        <v>663071.85</v>
      </c>
      <c r="U149" s="101">
        <v>159176.74</v>
      </c>
      <c r="V149" s="99">
        <f t="shared" si="143"/>
        <v>156806.85999999999</v>
      </c>
      <c r="W149" s="101">
        <v>117012.68</v>
      </c>
      <c r="X149" s="101">
        <v>39794.18</v>
      </c>
      <c r="Y149" s="99">
        <f t="shared" si="146"/>
        <v>0</v>
      </c>
      <c r="Z149" s="101">
        <v>0</v>
      </c>
      <c r="AA149" s="101">
        <v>0</v>
      </c>
      <c r="AB149" s="99">
        <f t="shared" si="144"/>
        <v>19980.72</v>
      </c>
      <c r="AC149" s="101">
        <v>15920.09</v>
      </c>
      <c r="AD149" s="101">
        <v>4060.63</v>
      </c>
      <c r="AE149" s="110">
        <f t="shared" si="140"/>
        <v>999036.16999999993</v>
      </c>
      <c r="AF149" s="99">
        <v>0</v>
      </c>
      <c r="AG149" s="99">
        <f t="shared" si="141"/>
        <v>999036.16999999993</v>
      </c>
      <c r="AH149" s="107" t="s">
        <v>648</v>
      </c>
      <c r="AI149" s="108" t="s">
        <v>187</v>
      </c>
      <c r="AJ149" s="109">
        <v>95000</v>
      </c>
      <c r="AK149" s="109">
        <v>0</v>
      </c>
      <c r="AL149" s="10"/>
    </row>
    <row r="150" spans="1:38" ht="141.75" x14ac:dyDescent="0.25">
      <c r="A150" s="11">
        <v>142</v>
      </c>
      <c r="B150" s="144">
        <v>112122</v>
      </c>
      <c r="C150" s="174">
        <v>172</v>
      </c>
      <c r="D150" s="65" t="s">
        <v>172</v>
      </c>
      <c r="E150" s="42" t="s">
        <v>165</v>
      </c>
      <c r="F150" s="90" t="s">
        <v>370</v>
      </c>
      <c r="G150" s="80" t="s">
        <v>476</v>
      </c>
      <c r="H150" s="62" t="s">
        <v>477</v>
      </c>
      <c r="I150" s="85" t="s">
        <v>187</v>
      </c>
      <c r="J150" s="39" t="s">
        <v>586</v>
      </c>
      <c r="K150" s="6">
        <v>43217</v>
      </c>
      <c r="L150" s="6">
        <v>43643</v>
      </c>
      <c r="M150" s="7">
        <f t="shared" si="142"/>
        <v>82.304186567760425</v>
      </c>
      <c r="N150" s="4" t="s">
        <v>372</v>
      </c>
      <c r="O150" s="4" t="s">
        <v>309</v>
      </c>
      <c r="P150" s="4" t="s">
        <v>474</v>
      </c>
      <c r="Q150" s="68" t="s">
        <v>374</v>
      </c>
      <c r="R150" s="42" t="s">
        <v>36</v>
      </c>
      <c r="S150" s="99">
        <f t="shared" si="145"/>
        <v>773010.2699999999</v>
      </c>
      <c r="T150" s="101">
        <v>623365.43999999994</v>
      </c>
      <c r="U150" s="101">
        <v>149644.82999999999</v>
      </c>
      <c r="V150" s="99">
        <f t="shared" si="143"/>
        <v>147416.87</v>
      </c>
      <c r="W150" s="101">
        <v>110005.66</v>
      </c>
      <c r="X150" s="101">
        <v>37411.21</v>
      </c>
      <c r="Y150" s="99">
        <f t="shared" si="146"/>
        <v>0</v>
      </c>
      <c r="Z150" s="101">
        <v>0</v>
      </c>
      <c r="AA150" s="101">
        <v>0</v>
      </c>
      <c r="AB150" s="99">
        <f t="shared" si="144"/>
        <v>18784.22</v>
      </c>
      <c r="AC150" s="101">
        <v>14966.75</v>
      </c>
      <c r="AD150" s="101">
        <v>3817.47</v>
      </c>
      <c r="AE150" s="110">
        <f t="shared" si="140"/>
        <v>939211.35999999987</v>
      </c>
      <c r="AF150" s="99">
        <v>0</v>
      </c>
      <c r="AG150" s="99">
        <f t="shared" si="141"/>
        <v>939211.35999999987</v>
      </c>
      <c r="AH150" s="107" t="s">
        <v>648</v>
      </c>
      <c r="AI150" s="108" t="s">
        <v>187</v>
      </c>
      <c r="AJ150" s="109">
        <v>93500</v>
      </c>
      <c r="AK150" s="109">
        <v>0</v>
      </c>
      <c r="AL150" s="10"/>
    </row>
    <row r="151" spans="1:38" ht="236.25" x14ac:dyDescent="0.25">
      <c r="A151" s="11">
        <v>143</v>
      </c>
      <c r="B151" s="144">
        <v>111683</v>
      </c>
      <c r="C151" s="174">
        <v>339</v>
      </c>
      <c r="D151" s="65" t="s">
        <v>178</v>
      </c>
      <c r="E151" s="42" t="s">
        <v>165</v>
      </c>
      <c r="F151" s="90" t="s">
        <v>370</v>
      </c>
      <c r="G151" s="18" t="s">
        <v>490</v>
      </c>
      <c r="H151" s="18" t="s">
        <v>491</v>
      </c>
      <c r="I151" s="85" t="s">
        <v>187</v>
      </c>
      <c r="J151" s="39" t="s">
        <v>587</v>
      </c>
      <c r="K151" s="6">
        <v>43227</v>
      </c>
      <c r="L151" s="6">
        <v>43715</v>
      </c>
      <c r="M151" s="7">
        <f t="shared" si="142"/>
        <v>82.304184760647772</v>
      </c>
      <c r="N151" s="4" t="s">
        <v>372</v>
      </c>
      <c r="O151" s="4" t="s">
        <v>360</v>
      </c>
      <c r="P151" s="4" t="s">
        <v>360</v>
      </c>
      <c r="Q151" s="68" t="s">
        <v>374</v>
      </c>
      <c r="R151" s="42" t="s">
        <v>36</v>
      </c>
      <c r="S151" s="99">
        <f t="shared" si="145"/>
        <v>791387.51</v>
      </c>
      <c r="T151" s="101">
        <v>638185.07999999996</v>
      </c>
      <c r="U151" s="145">
        <v>153202.43</v>
      </c>
      <c r="V151" s="99">
        <f t="shared" si="143"/>
        <v>150921.51</v>
      </c>
      <c r="W151" s="146">
        <v>112620.9</v>
      </c>
      <c r="X151" s="101">
        <v>38300.61</v>
      </c>
      <c r="Y151" s="99">
        <f t="shared" si="146"/>
        <v>0</v>
      </c>
      <c r="Z151" s="101">
        <v>0</v>
      </c>
      <c r="AA151" s="101">
        <v>0</v>
      </c>
      <c r="AB151" s="99">
        <f t="shared" si="144"/>
        <v>19230.8</v>
      </c>
      <c r="AC151" s="101">
        <v>15322.57</v>
      </c>
      <c r="AD151" s="101">
        <v>3908.23</v>
      </c>
      <c r="AE151" s="110">
        <f t="shared" si="140"/>
        <v>961539.82000000007</v>
      </c>
      <c r="AF151" s="99"/>
      <c r="AG151" s="99">
        <f t="shared" si="141"/>
        <v>961539.82000000007</v>
      </c>
      <c r="AH151" s="107" t="s">
        <v>648</v>
      </c>
      <c r="AI151" s="108" t="s">
        <v>187</v>
      </c>
      <c r="AJ151" s="109">
        <v>0</v>
      </c>
      <c r="AK151" s="109">
        <v>0</v>
      </c>
      <c r="AL151" s="158"/>
    </row>
    <row r="152" spans="1:38" ht="252" x14ac:dyDescent="0.25">
      <c r="A152" s="11">
        <v>144</v>
      </c>
      <c r="B152" s="144">
        <v>112332</v>
      </c>
      <c r="C152" s="174">
        <v>351</v>
      </c>
      <c r="D152" s="65" t="s">
        <v>177</v>
      </c>
      <c r="E152" s="42" t="s">
        <v>165</v>
      </c>
      <c r="F152" s="90" t="s">
        <v>370</v>
      </c>
      <c r="G152" s="148" t="s">
        <v>492</v>
      </c>
      <c r="H152" s="149" t="s">
        <v>493</v>
      </c>
      <c r="I152" s="147" t="s">
        <v>494</v>
      </c>
      <c r="J152" s="39" t="s">
        <v>495</v>
      </c>
      <c r="K152" s="6">
        <v>43227</v>
      </c>
      <c r="L152" s="6">
        <v>43653</v>
      </c>
      <c r="M152" s="7">
        <f t="shared" si="142"/>
        <v>82.304185552831029</v>
      </c>
      <c r="N152" s="4" t="s">
        <v>372</v>
      </c>
      <c r="O152" s="8" t="s">
        <v>360</v>
      </c>
      <c r="P152" s="8" t="s">
        <v>360</v>
      </c>
      <c r="Q152" s="68" t="s">
        <v>374</v>
      </c>
      <c r="R152" s="42" t="s">
        <v>36</v>
      </c>
      <c r="S152" s="99">
        <f t="shared" si="145"/>
        <v>785144.49</v>
      </c>
      <c r="T152" s="101">
        <v>633150.63</v>
      </c>
      <c r="U152" s="101">
        <v>151993.85999999999</v>
      </c>
      <c r="V152" s="99">
        <f t="shared" si="143"/>
        <v>149730.93</v>
      </c>
      <c r="W152" s="101">
        <v>111732.46</v>
      </c>
      <c r="X152" s="101">
        <v>37998.47</v>
      </c>
      <c r="Y152" s="99">
        <f t="shared" si="146"/>
        <v>0</v>
      </c>
      <c r="Z152" s="101">
        <v>0</v>
      </c>
      <c r="AA152" s="101">
        <v>0</v>
      </c>
      <c r="AB152" s="99">
        <f t="shared" si="144"/>
        <v>19079.09</v>
      </c>
      <c r="AC152" s="101">
        <v>15201.7</v>
      </c>
      <c r="AD152" s="101">
        <v>3877.39</v>
      </c>
      <c r="AE152" s="110">
        <f t="shared" si="140"/>
        <v>953954.50999999989</v>
      </c>
      <c r="AF152" s="99">
        <v>0</v>
      </c>
      <c r="AG152" s="99">
        <f t="shared" si="141"/>
        <v>953954.50999999989</v>
      </c>
      <c r="AH152" s="107" t="s">
        <v>648</v>
      </c>
      <c r="AI152" s="108" t="s">
        <v>187</v>
      </c>
      <c r="AJ152" s="109">
        <v>95395.45</v>
      </c>
      <c r="AK152" s="109">
        <v>0</v>
      </c>
      <c r="AL152" s="158"/>
    </row>
    <row r="153" spans="1:38" ht="204.75" x14ac:dyDescent="0.25">
      <c r="A153" s="11">
        <v>145</v>
      </c>
      <c r="B153" s="144">
        <v>115657</v>
      </c>
      <c r="C153" s="174">
        <v>390</v>
      </c>
      <c r="D153" s="65" t="s">
        <v>174</v>
      </c>
      <c r="E153" s="12" t="s">
        <v>165</v>
      </c>
      <c r="F153" s="89" t="s">
        <v>497</v>
      </c>
      <c r="G153" s="18" t="s">
        <v>496</v>
      </c>
      <c r="H153" s="18" t="s">
        <v>42</v>
      </c>
      <c r="I153" s="65" t="s">
        <v>498</v>
      </c>
      <c r="J153" s="39" t="s">
        <v>499</v>
      </c>
      <c r="K153" s="6">
        <v>43223</v>
      </c>
      <c r="L153" s="6">
        <v>44015</v>
      </c>
      <c r="M153" s="7">
        <f t="shared" si="142"/>
        <v>83.983862859177265</v>
      </c>
      <c r="N153" s="8" t="s">
        <v>372</v>
      </c>
      <c r="O153" s="8" t="s">
        <v>413</v>
      </c>
      <c r="P153" s="8" t="s">
        <v>413</v>
      </c>
      <c r="Q153" s="15" t="s">
        <v>157</v>
      </c>
      <c r="R153" s="12" t="s">
        <v>36</v>
      </c>
      <c r="S153" s="99">
        <f t="shared" si="145"/>
        <v>5364996.5999999996</v>
      </c>
      <c r="T153" s="101">
        <v>4326402.33</v>
      </c>
      <c r="U153" s="101">
        <v>1038594.27</v>
      </c>
      <c r="V153" s="99">
        <f t="shared" si="143"/>
        <v>0</v>
      </c>
      <c r="W153" s="101">
        <v>0</v>
      </c>
      <c r="X153" s="101">
        <v>0</v>
      </c>
      <c r="Y153" s="99">
        <f t="shared" si="146"/>
        <v>1023131.3300000001</v>
      </c>
      <c r="Z153" s="101">
        <v>763482.76</v>
      </c>
      <c r="AA153" s="101">
        <v>259648.57</v>
      </c>
      <c r="AB153" s="99">
        <f t="shared" si="144"/>
        <v>0</v>
      </c>
      <c r="AC153" s="101">
        <v>0</v>
      </c>
      <c r="AD153" s="101">
        <v>0</v>
      </c>
      <c r="AE153" s="110">
        <f t="shared" si="140"/>
        <v>6388127.9299999997</v>
      </c>
      <c r="AF153" s="99">
        <v>0</v>
      </c>
      <c r="AG153" s="99">
        <f t="shared" si="141"/>
        <v>6388127.9299999997</v>
      </c>
      <c r="AH153" s="107" t="s">
        <v>648</v>
      </c>
      <c r="AI153" s="108" t="s">
        <v>187</v>
      </c>
      <c r="AJ153" s="109">
        <v>0</v>
      </c>
      <c r="AK153" s="109">
        <v>0</v>
      </c>
      <c r="AL153" s="158"/>
    </row>
    <row r="154" spans="1:38" ht="141.75" x14ac:dyDescent="0.25">
      <c r="A154" s="11">
        <v>146</v>
      </c>
      <c r="B154" s="144">
        <v>121858</v>
      </c>
      <c r="C154" s="174">
        <v>50</v>
      </c>
      <c r="D154" s="65" t="s">
        <v>175</v>
      </c>
      <c r="E154" s="12" t="s">
        <v>165</v>
      </c>
      <c r="F154" s="90" t="s">
        <v>128</v>
      </c>
      <c r="G154" s="62" t="s">
        <v>500</v>
      </c>
      <c r="H154" s="62" t="s">
        <v>506</v>
      </c>
      <c r="I154" s="85" t="s">
        <v>399</v>
      </c>
      <c r="J154" s="39" t="s">
        <v>501</v>
      </c>
      <c r="K154" s="6">
        <v>43229</v>
      </c>
      <c r="L154" s="6">
        <v>44144</v>
      </c>
      <c r="M154" s="7">
        <v>83.983862830000007</v>
      </c>
      <c r="N154" s="4" t="s">
        <v>372</v>
      </c>
      <c r="O154" s="8" t="s">
        <v>413</v>
      </c>
      <c r="P154" s="8" t="s">
        <v>413</v>
      </c>
      <c r="Q154" s="15" t="s">
        <v>157</v>
      </c>
      <c r="R154" s="8" t="s">
        <v>36</v>
      </c>
      <c r="S154" s="99">
        <f t="shared" si="145"/>
        <v>9905083.2300000004</v>
      </c>
      <c r="T154" s="101">
        <v>7987586.6500000004</v>
      </c>
      <c r="U154" s="101">
        <v>1917496.58</v>
      </c>
      <c r="V154" s="99">
        <f t="shared" si="143"/>
        <v>0</v>
      </c>
      <c r="W154" s="101">
        <v>0</v>
      </c>
      <c r="X154" s="101">
        <v>0</v>
      </c>
      <c r="Y154" s="99">
        <f t="shared" si="146"/>
        <v>1888948.2600000002</v>
      </c>
      <c r="Z154" s="103">
        <v>1409574.12</v>
      </c>
      <c r="AA154" s="101">
        <v>479374.14</v>
      </c>
      <c r="AB154" s="99">
        <f t="shared" si="144"/>
        <v>0</v>
      </c>
      <c r="AC154" s="101">
        <v>0</v>
      </c>
      <c r="AD154" s="101">
        <v>0</v>
      </c>
      <c r="AE154" s="110">
        <f t="shared" ref="AE154:AE156" si="147">S154+V154+Y154+AB154</f>
        <v>11794031.49</v>
      </c>
      <c r="AF154" s="99">
        <v>0</v>
      </c>
      <c r="AG154" s="99">
        <f t="shared" ref="AG154" si="148">AE154+AF154</f>
        <v>11794031.49</v>
      </c>
      <c r="AH154" s="107" t="s">
        <v>648</v>
      </c>
      <c r="AI154" s="108" t="s">
        <v>187</v>
      </c>
      <c r="AJ154" s="109">
        <v>0</v>
      </c>
      <c r="AK154" s="109">
        <v>0</v>
      </c>
      <c r="AL154" s="158"/>
    </row>
    <row r="155" spans="1:38" ht="346.5" x14ac:dyDescent="0.25">
      <c r="A155" s="11">
        <v>147</v>
      </c>
      <c r="B155" s="144">
        <v>116172</v>
      </c>
      <c r="C155" s="174">
        <v>391</v>
      </c>
      <c r="D155" s="65" t="s">
        <v>171</v>
      </c>
      <c r="E155" s="12" t="s">
        <v>165</v>
      </c>
      <c r="F155" s="89" t="s">
        <v>497</v>
      </c>
      <c r="G155" s="57" t="s">
        <v>513</v>
      </c>
      <c r="H155" s="62" t="s">
        <v>514</v>
      </c>
      <c r="I155" s="147" t="s">
        <v>515</v>
      </c>
      <c r="J155" s="48" t="s">
        <v>588</v>
      </c>
      <c r="K155" s="6">
        <v>43230</v>
      </c>
      <c r="L155" s="6">
        <v>44022</v>
      </c>
      <c r="M155" s="7">
        <f t="shared" si="142"/>
        <v>83.983862830156468</v>
      </c>
      <c r="N155" s="4" t="s">
        <v>372</v>
      </c>
      <c r="O155" s="8" t="s">
        <v>413</v>
      </c>
      <c r="P155" s="8" t="s">
        <v>413</v>
      </c>
      <c r="Q155" s="15" t="s">
        <v>157</v>
      </c>
      <c r="R155" s="8" t="s">
        <v>36</v>
      </c>
      <c r="S155" s="99">
        <f>T155+U155</f>
        <v>6564977.1999999993</v>
      </c>
      <c r="T155" s="101">
        <v>5294082.1399999997</v>
      </c>
      <c r="U155" s="101">
        <v>1270895.06</v>
      </c>
      <c r="V155" s="99">
        <f t="shared" si="143"/>
        <v>0</v>
      </c>
      <c r="W155" s="101">
        <v>0</v>
      </c>
      <c r="X155" s="101">
        <v>0</v>
      </c>
      <c r="Y155" s="99">
        <f t="shared" si="146"/>
        <v>1251973.5555</v>
      </c>
      <c r="Z155" s="101">
        <v>934249.78949999996</v>
      </c>
      <c r="AA155" s="101">
        <v>317723.766</v>
      </c>
      <c r="AB155" s="99">
        <f t="shared" si="144"/>
        <v>0</v>
      </c>
      <c r="AC155" s="101">
        <v>0</v>
      </c>
      <c r="AD155" s="101"/>
      <c r="AE155" s="110">
        <f t="shared" si="147"/>
        <v>7816950.755499999</v>
      </c>
      <c r="AF155" s="99">
        <v>0</v>
      </c>
      <c r="AG155" s="99">
        <f t="shared" si="141"/>
        <v>7816950.755499999</v>
      </c>
      <c r="AH155" s="107" t="s">
        <v>648</v>
      </c>
      <c r="AI155" s="108" t="s">
        <v>187</v>
      </c>
      <c r="AJ155" s="109">
        <v>0</v>
      </c>
      <c r="AK155" s="109">
        <v>0</v>
      </c>
      <c r="AL155" s="10"/>
    </row>
    <row r="156" spans="1:38" ht="189" x14ac:dyDescent="0.25">
      <c r="A156" s="11">
        <v>148</v>
      </c>
      <c r="B156" s="144">
        <v>111701</v>
      </c>
      <c r="C156" s="174">
        <v>251</v>
      </c>
      <c r="D156" s="65" t="s">
        <v>175</v>
      </c>
      <c r="E156" s="42" t="s">
        <v>165</v>
      </c>
      <c r="F156" s="90" t="s">
        <v>370</v>
      </c>
      <c r="G156" s="148" t="s">
        <v>516</v>
      </c>
      <c r="H156" s="148" t="s">
        <v>517</v>
      </c>
      <c r="I156" s="159" t="s">
        <v>518</v>
      </c>
      <c r="J156" s="39" t="s">
        <v>589</v>
      </c>
      <c r="K156" s="6">
        <v>43231</v>
      </c>
      <c r="L156" s="6">
        <v>43780</v>
      </c>
      <c r="M156" s="7">
        <f t="shared" ref="M156" si="149">S156/AE156*100</f>
        <v>82.304184042493461</v>
      </c>
      <c r="N156" s="4" t="s">
        <v>372</v>
      </c>
      <c r="O156" s="8" t="s">
        <v>316</v>
      </c>
      <c r="P156" s="8" t="s">
        <v>316</v>
      </c>
      <c r="Q156" s="68" t="s">
        <v>374</v>
      </c>
      <c r="R156" s="42" t="s">
        <v>36</v>
      </c>
      <c r="S156" s="99">
        <f t="shared" ref="S156" si="150">T156+U156</f>
        <v>783324.87</v>
      </c>
      <c r="T156" s="101">
        <v>631683.26</v>
      </c>
      <c r="U156" s="101">
        <v>151641.60999999999</v>
      </c>
      <c r="V156" s="99">
        <f t="shared" ref="V156" si="151">W156+X156</f>
        <v>149383.93</v>
      </c>
      <c r="W156" s="101">
        <v>111473.52</v>
      </c>
      <c r="X156" s="101">
        <v>37910.410000000003</v>
      </c>
      <c r="Y156" s="99">
        <f t="shared" ref="Y156" si="152">Z156+AA156</f>
        <v>0</v>
      </c>
      <c r="Z156" s="101">
        <v>0</v>
      </c>
      <c r="AA156" s="101">
        <v>0</v>
      </c>
      <c r="AB156" s="99">
        <f t="shared" ref="AB156" si="153">AC156+AD156</f>
        <v>19034.879999999997</v>
      </c>
      <c r="AC156" s="101">
        <v>15166.47</v>
      </c>
      <c r="AD156" s="101">
        <v>3868.41</v>
      </c>
      <c r="AE156" s="110">
        <f t="shared" si="147"/>
        <v>951743.68</v>
      </c>
      <c r="AF156" s="99">
        <v>4162.62</v>
      </c>
      <c r="AG156" s="99">
        <f t="shared" ref="AG156" si="154">AE156+AF156</f>
        <v>955906.3</v>
      </c>
      <c r="AH156" s="107" t="s">
        <v>648</v>
      </c>
      <c r="AI156" s="108" t="s">
        <v>187</v>
      </c>
      <c r="AJ156" s="109">
        <v>0</v>
      </c>
      <c r="AK156" s="109">
        <v>0</v>
      </c>
      <c r="AL156" s="158"/>
    </row>
    <row r="157" spans="1:38" ht="195" x14ac:dyDescent="0.25">
      <c r="A157" s="11">
        <v>149</v>
      </c>
      <c r="B157" s="144">
        <v>111284</v>
      </c>
      <c r="C157" s="174">
        <v>182</v>
      </c>
      <c r="D157" s="65" t="s">
        <v>172</v>
      </c>
      <c r="E157" s="42" t="s">
        <v>165</v>
      </c>
      <c r="F157" s="90" t="s">
        <v>370</v>
      </c>
      <c r="G157" s="148" t="s">
        <v>523</v>
      </c>
      <c r="H157" s="4" t="s">
        <v>524</v>
      </c>
      <c r="I157" s="231"/>
      <c r="J157" s="58" t="s">
        <v>590</v>
      </c>
      <c r="K157" s="6">
        <v>43236</v>
      </c>
      <c r="L157" s="6">
        <v>43724</v>
      </c>
      <c r="M157" s="7">
        <f t="shared" si="142"/>
        <v>82.304186150868873</v>
      </c>
      <c r="N157" s="8" t="s">
        <v>372</v>
      </c>
      <c r="O157" s="8" t="s">
        <v>233</v>
      </c>
      <c r="P157" s="8" t="s">
        <v>525</v>
      </c>
      <c r="Q157" s="15" t="s">
        <v>374</v>
      </c>
      <c r="R157" s="42" t="s">
        <v>36</v>
      </c>
      <c r="S157" s="99">
        <f t="shared" si="145"/>
        <v>820224.26</v>
      </c>
      <c r="T157" s="101">
        <v>661439.4</v>
      </c>
      <c r="U157" s="101">
        <v>158784.85999999999</v>
      </c>
      <c r="V157" s="99">
        <f t="shared" si="143"/>
        <v>156420.81</v>
      </c>
      <c r="W157" s="101">
        <v>116724.6</v>
      </c>
      <c r="X157" s="101">
        <v>39696.21</v>
      </c>
      <c r="Y157" s="99">
        <f t="shared" si="146"/>
        <v>0</v>
      </c>
      <c r="Z157" s="101"/>
      <c r="AA157" s="101"/>
      <c r="AB157" s="99">
        <f t="shared" si="144"/>
        <v>19931.53</v>
      </c>
      <c r="AC157" s="101">
        <v>15880.9</v>
      </c>
      <c r="AD157" s="101">
        <v>4050.63</v>
      </c>
      <c r="AE157" s="110">
        <f t="shared" si="140"/>
        <v>996576.60000000009</v>
      </c>
      <c r="AF157" s="99"/>
      <c r="AG157" s="99">
        <f t="shared" si="141"/>
        <v>996576.60000000009</v>
      </c>
      <c r="AH157" s="107" t="s">
        <v>648</v>
      </c>
      <c r="AI157" s="108" t="s">
        <v>187</v>
      </c>
      <c r="AJ157" s="109">
        <v>98000</v>
      </c>
      <c r="AK157" s="109">
        <v>0</v>
      </c>
      <c r="AL157" s="10"/>
    </row>
    <row r="158" spans="1:38" s="3" customFormat="1" ht="141.75" x14ac:dyDescent="0.25">
      <c r="A158" s="11">
        <v>150</v>
      </c>
      <c r="B158" s="144">
        <v>116994</v>
      </c>
      <c r="C158" s="174">
        <v>399</v>
      </c>
      <c r="D158" s="65" t="s">
        <v>170</v>
      </c>
      <c r="E158" s="42" t="s">
        <v>527</v>
      </c>
      <c r="F158" s="89" t="s">
        <v>497</v>
      </c>
      <c r="G158" s="160" t="s">
        <v>526</v>
      </c>
      <c r="H158" s="18" t="s">
        <v>87</v>
      </c>
      <c r="I158" s="232" t="s">
        <v>399</v>
      </c>
      <c r="J158" s="161" t="s">
        <v>591</v>
      </c>
      <c r="K158" s="6">
        <v>43236</v>
      </c>
      <c r="L158" s="6">
        <v>44028</v>
      </c>
      <c r="M158" s="7">
        <f t="shared" si="142"/>
        <v>83.983862868396045</v>
      </c>
      <c r="N158" s="4" t="s">
        <v>372</v>
      </c>
      <c r="O158" s="4" t="s">
        <v>156</v>
      </c>
      <c r="P158" s="4" t="s">
        <v>156</v>
      </c>
      <c r="Q158" s="68" t="s">
        <v>157</v>
      </c>
      <c r="R158" s="42" t="s">
        <v>36</v>
      </c>
      <c r="S158" s="99">
        <f>T158+U158</f>
        <v>6570135.6299999999</v>
      </c>
      <c r="T158" s="101">
        <v>5298241.96</v>
      </c>
      <c r="U158" s="101">
        <v>1271893.67</v>
      </c>
      <c r="V158" s="99">
        <f>W158+X158</f>
        <v>0</v>
      </c>
      <c r="W158" s="101">
        <v>0</v>
      </c>
      <c r="X158" s="101">
        <v>0</v>
      </c>
      <c r="Y158" s="99">
        <f>Z158+AA158</f>
        <v>1252957.29</v>
      </c>
      <c r="Z158" s="101">
        <v>934983.88</v>
      </c>
      <c r="AA158" s="101">
        <v>317973.40999999997</v>
      </c>
      <c r="AB158" s="99">
        <f t="shared" si="144"/>
        <v>0</v>
      </c>
      <c r="AC158" s="99">
        <v>0</v>
      </c>
      <c r="AD158" s="99">
        <v>0</v>
      </c>
      <c r="AE158" s="101">
        <f t="shared" si="140"/>
        <v>7823092.9199999999</v>
      </c>
      <c r="AF158" s="99">
        <v>0</v>
      </c>
      <c r="AG158" s="99">
        <f t="shared" si="141"/>
        <v>7823092.9199999999</v>
      </c>
      <c r="AH158" s="107" t="s">
        <v>648</v>
      </c>
      <c r="AI158" s="108"/>
      <c r="AJ158" s="109">
        <v>0</v>
      </c>
      <c r="AK158" s="109">
        <v>0</v>
      </c>
      <c r="AL158" s="55"/>
    </row>
    <row r="159" spans="1:38" ht="165" x14ac:dyDescent="0.25">
      <c r="A159" s="11">
        <v>151</v>
      </c>
      <c r="B159" s="144">
        <v>112921</v>
      </c>
      <c r="C159" s="174">
        <v>288</v>
      </c>
      <c r="D159" s="65" t="s">
        <v>170</v>
      </c>
      <c r="E159" s="42" t="s">
        <v>165</v>
      </c>
      <c r="F159" s="89" t="s">
        <v>370</v>
      </c>
      <c r="G159" s="57" t="s">
        <v>529</v>
      </c>
      <c r="H159" s="18" t="s">
        <v>528</v>
      </c>
      <c r="I159" s="85" t="s">
        <v>530</v>
      </c>
      <c r="J159" s="58" t="s">
        <v>531</v>
      </c>
      <c r="K159" s="6">
        <v>43236</v>
      </c>
      <c r="L159" s="6">
        <v>43724</v>
      </c>
      <c r="M159" s="7">
        <f t="shared" si="142"/>
        <v>82.304185665928145</v>
      </c>
      <c r="N159" s="8" t="s">
        <v>372</v>
      </c>
      <c r="O159" s="8" t="s">
        <v>821</v>
      </c>
      <c r="P159" s="8" t="s">
        <v>821</v>
      </c>
      <c r="Q159" s="15" t="s">
        <v>374</v>
      </c>
      <c r="R159" s="42" t="s">
        <v>36</v>
      </c>
      <c r="S159" s="99">
        <f>T159+U159</f>
        <v>692528.20000000007</v>
      </c>
      <c r="T159" s="101">
        <v>558463.66</v>
      </c>
      <c r="U159" s="101">
        <v>134064.54</v>
      </c>
      <c r="V159" s="99">
        <f>W159+X159</f>
        <v>132068.53999999998</v>
      </c>
      <c r="W159" s="101">
        <v>98552.4</v>
      </c>
      <c r="X159" s="101">
        <v>33516.14</v>
      </c>
      <c r="Y159" s="99">
        <f>Z159+AA159</f>
        <v>0</v>
      </c>
      <c r="Z159" s="101">
        <v>0</v>
      </c>
      <c r="AA159" s="101">
        <v>0</v>
      </c>
      <c r="AB159" s="99">
        <f t="shared" si="144"/>
        <v>16828.510000000002</v>
      </c>
      <c r="AC159" s="101">
        <v>13408.5</v>
      </c>
      <c r="AD159" s="101">
        <v>3420.01</v>
      </c>
      <c r="AE159" s="110">
        <f t="shared" ref="AE159:AE177" si="155">S159+V159+Y159+AB159</f>
        <v>841425.25</v>
      </c>
      <c r="AF159" s="99">
        <v>0</v>
      </c>
      <c r="AG159" s="99">
        <f t="shared" si="141"/>
        <v>841425.25</v>
      </c>
      <c r="AH159" s="107" t="s">
        <v>648</v>
      </c>
      <c r="AI159" s="108"/>
      <c r="AJ159" s="109">
        <v>59000</v>
      </c>
      <c r="AK159" s="109">
        <v>0</v>
      </c>
      <c r="AL159" s="10"/>
    </row>
    <row r="160" spans="1:38" ht="141.75" x14ac:dyDescent="0.25">
      <c r="A160" s="11">
        <v>152</v>
      </c>
      <c r="B160" s="144">
        <v>122235</v>
      </c>
      <c r="C160" s="174">
        <v>60</v>
      </c>
      <c r="D160" s="65" t="s">
        <v>168</v>
      </c>
      <c r="E160" s="42" t="s">
        <v>169</v>
      </c>
      <c r="F160" s="89" t="s">
        <v>142</v>
      </c>
      <c r="G160" s="57" t="s">
        <v>532</v>
      </c>
      <c r="H160" s="4" t="s">
        <v>533</v>
      </c>
      <c r="I160" s="85" t="s">
        <v>187</v>
      </c>
      <c r="J160" s="58" t="s">
        <v>534</v>
      </c>
      <c r="K160" s="6">
        <v>43236</v>
      </c>
      <c r="L160" s="6">
        <v>44302</v>
      </c>
      <c r="M160" s="7">
        <f>S160/AE160*100</f>
        <v>83.983862861012312</v>
      </c>
      <c r="N160" s="8" t="s">
        <v>372</v>
      </c>
      <c r="O160" s="8" t="s">
        <v>360</v>
      </c>
      <c r="P160" s="8" t="s">
        <v>360</v>
      </c>
      <c r="Q160" s="15" t="s">
        <v>157</v>
      </c>
      <c r="R160" s="4" t="s">
        <v>36</v>
      </c>
      <c r="S160" s="99">
        <f>T160+U160</f>
        <v>9422880.1500000004</v>
      </c>
      <c r="T160" s="101">
        <v>7598731.8700000001</v>
      </c>
      <c r="U160" s="101">
        <v>1824148.28</v>
      </c>
      <c r="V160" s="99">
        <f t="shared" si="143"/>
        <v>0</v>
      </c>
      <c r="W160" s="101"/>
      <c r="X160" s="101"/>
      <c r="Y160" s="99">
        <f t="shared" si="146"/>
        <v>1796989.75</v>
      </c>
      <c r="Z160" s="101">
        <v>1340952.68</v>
      </c>
      <c r="AA160" s="101">
        <v>456037.07</v>
      </c>
      <c r="AB160" s="99">
        <f>AC160+AD160</f>
        <v>0</v>
      </c>
      <c r="AC160" s="101"/>
      <c r="AD160" s="101"/>
      <c r="AE160" s="110">
        <f t="shared" si="155"/>
        <v>11219869.9</v>
      </c>
      <c r="AF160" s="99">
        <v>0</v>
      </c>
      <c r="AG160" s="99">
        <f>AE160+AF160</f>
        <v>11219869.9</v>
      </c>
      <c r="AH160" s="107" t="s">
        <v>648</v>
      </c>
      <c r="AI160" s="108" t="s">
        <v>187</v>
      </c>
      <c r="AJ160" s="109">
        <v>177000</v>
      </c>
      <c r="AK160" s="109">
        <v>0</v>
      </c>
      <c r="AL160" s="10"/>
    </row>
    <row r="161" spans="1:38" ht="141.75" x14ac:dyDescent="0.25">
      <c r="A161" s="11">
        <v>153</v>
      </c>
      <c r="B161" s="144">
        <v>113205</v>
      </c>
      <c r="C161" s="174">
        <v>286</v>
      </c>
      <c r="D161" s="65" t="s">
        <v>170</v>
      </c>
      <c r="E161" s="42" t="s">
        <v>165</v>
      </c>
      <c r="F161" s="89" t="s">
        <v>370</v>
      </c>
      <c r="G161" s="57" t="s">
        <v>535</v>
      </c>
      <c r="H161" s="18" t="s">
        <v>536</v>
      </c>
      <c r="I161" s="85" t="s">
        <v>537</v>
      </c>
      <c r="J161" s="58" t="s">
        <v>592</v>
      </c>
      <c r="K161" s="6">
        <v>43243</v>
      </c>
      <c r="L161" s="6">
        <v>43669</v>
      </c>
      <c r="M161" s="7">
        <f t="shared" si="142"/>
        <v>82.304187102769717</v>
      </c>
      <c r="N161" s="8" t="s">
        <v>372</v>
      </c>
      <c r="O161" s="8" t="s">
        <v>360</v>
      </c>
      <c r="P161" s="8" t="s">
        <v>360</v>
      </c>
      <c r="Q161" s="15" t="s">
        <v>157</v>
      </c>
      <c r="R161" s="4" t="s">
        <v>36</v>
      </c>
      <c r="S161" s="99">
        <f t="shared" si="145"/>
        <v>750653.75</v>
      </c>
      <c r="T161" s="101">
        <v>605336.84</v>
      </c>
      <c r="U161" s="101">
        <v>145316.91</v>
      </c>
      <c r="V161" s="99">
        <f t="shared" si="143"/>
        <v>143153.35999999999</v>
      </c>
      <c r="W161" s="101">
        <v>106824.15</v>
      </c>
      <c r="X161" s="101">
        <v>36329.21</v>
      </c>
      <c r="Y161" s="99">
        <f t="shared" si="146"/>
        <v>0</v>
      </c>
      <c r="Z161" s="101">
        <v>0</v>
      </c>
      <c r="AA161" s="101">
        <v>0</v>
      </c>
      <c r="AB161" s="99">
        <f t="shared" ref="AB161:AB177" si="156">AC161+AD161</f>
        <v>18240.96</v>
      </c>
      <c r="AC161" s="101">
        <v>14533.9</v>
      </c>
      <c r="AD161" s="101">
        <v>3707.06</v>
      </c>
      <c r="AE161" s="110">
        <f t="shared" si="155"/>
        <v>912048.07</v>
      </c>
      <c r="AF161" s="99">
        <v>0</v>
      </c>
      <c r="AG161" s="99">
        <f t="shared" si="141"/>
        <v>912048.07</v>
      </c>
      <c r="AH161" s="107" t="s">
        <v>648</v>
      </c>
      <c r="AI161" s="108"/>
      <c r="AJ161" s="109">
        <v>91204</v>
      </c>
      <c r="AK161" s="109">
        <v>0</v>
      </c>
      <c r="AL161" s="10"/>
    </row>
    <row r="162" spans="1:38" ht="409.5" x14ac:dyDescent="0.25">
      <c r="A162" s="11">
        <v>154</v>
      </c>
      <c r="B162" s="144">
        <v>111084</v>
      </c>
      <c r="C162" s="174">
        <v>343</v>
      </c>
      <c r="D162" s="65" t="s">
        <v>178</v>
      </c>
      <c r="E162" s="42" t="s">
        <v>165</v>
      </c>
      <c r="F162" s="89" t="s">
        <v>370</v>
      </c>
      <c r="G162" s="169" t="s">
        <v>538</v>
      </c>
      <c r="H162" s="170" t="s">
        <v>539</v>
      </c>
      <c r="I162" s="85" t="s">
        <v>538</v>
      </c>
      <c r="J162" s="58" t="s">
        <v>593</v>
      </c>
      <c r="K162" s="6">
        <v>43243</v>
      </c>
      <c r="L162" s="6">
        <v>43669</v>
      </c>
      <c r="M162" s="7">
        <f t="shared" si="142"/>
        <v>82.304185103544512</v>
      </c>
      <c r="N162" s="8" t="s">
        <v>372</v>
      </c>
      <c r="O162" s="8" t="s">
        <v>156</v>
      </c>
      <c r="P162" s="8" t="s">
        <v>156</v>
      </c>
      <c r="Q162" s="15" t="s">
        <v>374</v>
      </c>
      <c r="R162" s="4" t="s">
        <v>36</v>
      </c>
      <c r="S162" s="99">
        <f t="shared" si="145"/>
        <v>698744.26</v>
      </c>
      <c r="T162" s="166">
        <v>563476.37</v>
      </c>
      <c r="U162" s="166">
        <v>135267.89000000001</v>
      </c>
      <c r="V162" s="99">
        <f t="shared" si="143"/>
        <v>133253.97999999998</v>
      </c>
      <c r="W162" s="166">
        <v>99437.01</v>
      </c>
      <c r="X162" s="167">
        <v>33816.97</v>
      </c>
      <c r="Y162" s="99">
        <f t="shared" si="146"/>
        <v>0</v>
      </c>
      <c r="Z162" s="101"/>
      <c r="AA162" s="101"/>
      <c r="AB162" s="99">
        <f t="shared" si="156"/>
        <v>16979.560000000001</v>
      </c>
      <c r="AC162" s="166">
        <v>13528.85</v>
      </c>
      <c r="AD162" s="162">
        <v>3450.71</v>
      </c>
      <c r="AE162" s="110">
        <f t="shared" si="155"/>
        <v>848977.8</v>
      </c>
      <c r="AF162" s="99">
        <v>0</v>
      </c>
      <c r="AG162" s="99">
        <f t="shared" si="141"/>
        <v>848977.8</v>
      </c>
      <c r="AH162" s="107" t="s">
        <v>648</v>
      </c>
      <c r="AI162" s="108"/>
      <c r="AJ162" s="109">
        <v>83000</v>
      </c>
      <c r="AK162" s="109">
        <v>0</v>
      </c>
      <c r="AL162" s="10"/>
    </row>
    <row r="163" spans="1:38" ht="346.5" x14ac:dyDescent="0.25">
      <c r="A163" s="11">
        <v>155</v>
      </c>
      <c r="B163" s="144">
        <v>110679</v>
      </c>
      <c r="C163" s="174">
        <v>197</v>
      </c>
      <c r="D163" s="65" t="s">
        <v>172</v>
      </c>
      <c r="E163" s="42" t="s">
        <v>165</v>
      </c>
      <c r="F163" s="89" t="s">
        <v>370</v>
      </c>
      <c r="G163" s="163" t="s">
        <v>540</v>
      </c>
      <c r="H163" s="62" t="s">
        <v>543</v>
      </c>
      <c r="I163" s="85" t="s">
        <v>187</v>
      </c>
      <c r="J163" s="39" t="s">
        <v>594</v>
      </c>
      <c r="K163" s="6">
        <v>43243</v>
      </c>
      <c r="L163" s="6">
        <v>43731</v>
      </c>
      <c r="M163" s="7">
        <f t="shared" si="142"/>
        <v>82.304185789589326</v>
      </c>
      <c r="N163" s="8" t="s">
        <v>372</v>
      </c>
      <c r="O163" s="8" t="s">
        <v>541</v>
      </c>
      <c r="P163" s="8" t="s">
        <v>542</v>
      </c>
      <c r="Q163" s="15" t="s">
        <v>374</v>
      </c>
      <c r="R163" s="4" t="s">
        <v>36</v>
      </c>
      <c r="S163" s="99">
        <f t="shared" si="145"/>
        <v>763944.72</v>
      </c>
      <c r="T163" s="101">
        <v>616054.86</v>
      </c>
      <c r="U163" s="101">
        <v>147889.85999999999</v>
      </c>
      <c r="V163" s="99">
        <f t="shared" si="143"/>
        <v>145688.03</v>
      </c>
      <c r="W163" s="101">
        <v>108715.56</v>
      </c>
      <c r="X163" s="101">
        <v>36972.47</v>
      </c>
      <c r="Y163" s="99">
        <f t="shared" si="146"/>
        <v>0</v>
      </c>
      <c r="Z163" s="101"/>
      <c r="AA163" s="101"/>
      <c r="AB163" s="99">
        <f t="shared" si="156"/>
        <v>18563.93</v>
      </c>
      <c r="AC163" s="101">
        <v>14791.23</v>
      </c>
      <c r="AD163" s="101">
        <v>3772.7</v>
      </c>
      <c r="AE163" s="110">
        <f t="shared" si="155"/>
        <v>928196.68</v>
      </c>
      <c r="AF163" s="99">
        <v>0</v>
      </c>
      <c r="AG163" s="99">
        <f t="shared" si="141"/>
        <v>928196.68</v>
      </c>
      <c r="AH163" s="107" t="s">
        <v>648</v>
      </c>
      <c r="AI163" s="164" t="s">
        <v>187</v>
      </c>
      <c r="AJ163" s="109">
        <v>92819</v>
      </c>
      <c r="AK163" s="109">
        <v>0</v>
      </c>
      <c r="AL163" s="10"/>
    </row>
    <row r="164" spans="1:38" ht="173.25" x14ac:dyDescent="0.25">
      <c r="A164" s="11">
        <v>156</v>
      </c>
      <c r="B164" s="144">
        <v>112787</v>
      </c>
      <c r="C164" s="174">
        <v>276</v>
      </c>
      <c r="D164" s="65" t="s">
        <v>174</v>
      </c>
      <c r="E164" s="42" t="s">
        <v>165</v>
      </c>
      <c r="F164" s="89" t="s">
        <v>370</v>
      </c>
      <c r="G164" s="165" t="s">
        <v>544</v>
      </c>
      <c r="H164" s="165" t="s">
        <v>545</v>
      </c>
      <c r="I164" s="85" t="s">
        <v>547</v>
      </c>
      <c r="J164" s="39" t="s">
        <v>548</v>
      </c>
      <c r="K164" s="6">
        <v>43243</v>
      </c>
      <c r="L164" s="6">
        <v>43366</v>
      </c>
      <c r="M164" s="7">
        <f t="shared" si="142"/>
        <v>82.304187377441963</v>
      </c>
      <c r="N164" s="8" t="s">
        <v>372</v>
      </c>
      <c r="O164" s="8" t="s">
        <v>546</v>
      </c>
      <c r="P164" s="8" t="s">
        <v>546</v>
      </c>
      <c r="Q164" s="15" t="s">
        <v>374</v>
      </c>
      <c r="R164" s="4" t="s">
        <v>36</v>
      </c>
      <c r="S164" s="99">
        <f t="shared" si="145"/>
        <v>813947.08000000007</v>
      </c>
      <c r="T164" s="101">
        <v>656377.4</v>
      </c>
      <c r="U164" s="101">
        <v>157569.68</v>
      </c>
      <c r="V164" s="99">
        <f t="shared" si="143"/>
        <v>155223.71000000002</v>
      </c>
      <c r="W164" s="101">
        <v>115831.3</v>
      </c>
      <c r="X164" s="101">
        <v>39392.410000000003</v>
      </c>
      <c r="Y164" s="99">
        <f t="shared" si="146"/>
        <v>0</v>
      </c>
      <c r="Z164" s="101"/>
      <c r="AA164" s="101"/>
      <c r="AB164" s="99">
        <f t="shared" si="156"/>
        <v>19778.990000000002</v>
      </c>
      <c r="AC164" s="101">
        <v>15759.36</v>
      </c>
      <c r="AD164" s="101">
        <v>4019.63</v>
      </c>
      <c r="AE164" s="110">
        <f t="shared" si="155"/>
        <v>988949.78</v>
      </c>
      <c r="AF164" s="99">
        <v>0</v>
      </c>
      <c r="AG164" s="99">
        <f t="shared" si="141"/>
        <v>988949.78</v>
      </c>
      <c r="AH164" s="107" t="s">
        <v>648</v>
      </c>
      <c r="AI164" s="108" t="s">
        <v>187</v>
      </c>
      <c r="AJ164" s="109">
        <v>71178</v>
      </c>
      <c r="AK164" s="109">
        <v>0</v>
      </c>
      <c r="AL164" s="10"/>
    </row>
    <row r="165" spans="1:38" ht="141.75" x14ac:dyDescent="0.25">
      <c r="A165" s="11">
        <v>157</v>
      </c>
      <c r="B165" s="144">
        <v>110998</v>
      </c>
      <c r="C165" s="174">
        <v>333</v>
      </c>
      <c r="D165" s="65" t="s">
        <v>171</v>
      </c>
      <c r="E165" s="42" t="s">
        <v>165</v>
      </c>
      <c r="F165" s="89" t="s">
        <v>370</v>
      </c>
      <c r="G165" s="165" t="s">
        <v>549</v>
      </c>
      <c r="H165" s="165" t="s">
        <v>550</v>
      </c>
      <c r="I165" s="85" t="s">
        <v>187</v>
      </c>
      <c r="J165" s="39" t="s">
        <v>595</v>
      </c>
      <c r="K165" s="6">
        <v>43244</v>
      </c>
      <c r="L165" s="6">
        <v>43732</v>
      </c>
      <c r="M165" s="7">
        <f t="shared" si="142"/>
        <v>82.304186800362686</v>
      </c>
      <c r="N165" s="8" t="s">
        <v>372</v>
      </c>
      <c r="O165" s="8" t="s">
        <v>156</v>
      </c>
      <c r="P165" s="8" t="s">
        <v>156</v>
      </c>
      <c r="Q165" s="15" t="s">
        <v>374</v>
      </c>
      <c r="R165" s="4" t="s">
        <v>36</v>
      </c>
      <c r="S165" s="99">
        <f t="shared" si="145"/>
        <v>802303.17999999993</v>
      </c>
      <c r="T165" s="101">
        <v>646987.61</v>
      </c>
      <c r="U165" s="101">
        <v>155315.57</v>
      </c>
      <c r="V165" s="99">
        <f t="shared" si="143"/>
        <v>153003.18</v>
      </c>
      <c r="W165" s="101">
        <v>114174.29</v>
      </c>
      <c r="X165" s="101">
        <v>38828.89</v>
      </c>
      <c r="Y165" s="99">
        <f t="shared" si="146"/>
        <v>0</v>
      </c>
      <c r="Z165" s="168"/>
      <c r="AA165" s="168"/>
      <c r="AB165" s="99">
        <f t="shared" si="156"/>
        <v>19496.03</v>
      </c>
      <c r="AC165" s="101">
        <v>15533.9</v>
      </c>
      <c r="AD165" s="101">
        <v>3962.13</v>
      </c>
      <c r="AE165" s="110">
        <f t="shared" si="155"/>
        <v>974802.3899999999</v>
      </c>
      <c r="AF165" s="99">
        <v>0</v>
      </c>
      <c r="AG165" s="99">
        <f t="shared" si="141"/>
        <v>974802.3899999999</v>
      </c>
      <c r="AH165" s="107" t="s">
        <v>648</v>
      </c>
      <c r="AI165" s="108" t="s">
        <v>475</v>
      </c>
      <c r="AJ165" s="109">
        <v>79837.600000000006</v>
      </c>
      <c r="AK165" s="109">
        <v>0</v>
      </c>
      <c r="AL165" s="10"/>
    </row>
    <row r="166" spans="1:38" ht="141.75" x14ac:dyDescent="0.25">
      <c r="A166" s="11">
        <v>158</v>
      </c>
      <c r="B166" s="144">
        <v>115539</v>
      </c>
      <c r="C166" s="174">
        <v>396</v>
      </c>
      <c r="D166" s="65" t="s">
        <v>163</v>
      </c>
      <c r="E166" s="12" t="s">
        <v>165</v>
      </c>
      <c r="F166" s="89" t="s">
        <v>497</v>
      </c>
      <c r="G166" s="18" t="s">
        <v>556</v>
      </c>
      <c r="H166" s="18" t="s">
        <v>557</v>
      </c>
      <c r="I166" s="85" t="s">
        <v>558</v>
      </c>
      <c r="J166" s="39" t="s">
        <v>596</v>
      </c>
      <c r="K166" s="6">
        <v>43249</v>
      </c>
      <c r="L166" s="6">
        <v>44041</v>
      </c>
      <c r="M166" s="7">
        <f t="shared" si="142"/>
        <v>83.983861240799271</v>
      </c>
      <c r="N166" s="8" t="s">
        <v>372</v>
      </c>
      <c r="O166" s="8" t="s">
        <v>156</v>
      </c>
      <c r="P166" s="8" t="s">
        <v>156</v>
      </c>
      <c r="Q166" s="15" t="s">
        <v>157</v>
      </c>
      <c r="R166" s="4" t="s">
        <v>36</v>
      </c>
      <c r="S166" s="99">
        <f t="shared" si="145"/>
        <v>2264152.09</v>
      </c>
      <c r="T166" s="101">
        <v>1825841.4</v>
      </c>
      <c r="U166" s="101">
        <v>438310.69</v>
      </c>
      <c r="V166" s="99">
        <f t="shared" si="143"/>
        <v>159763.60999999999</v>
      </c>
      <c r="W166" s="101">
        <v>118066.66</v>
      </c>
      <c r="X166" s="101">
        <v>41696.949999999997</v>
      </c>
      <c r="Y166" s="99">
        <f t="shared" si="146"/>
        <v>272021.42</v>
      </c>
      <c r="Z166" s="101">
        <v>204140.68</v>
      </c>
      <c r="AA166" s="101">
        <v>67880.740000000005</v>
      </c>
      <c r="AB166" s="99">
        <f t="shared" si="156"/>
        <v>0</v>
      </c>
      <c r="AC166" s="101">
        <v>0</v>
      </c>
      <c r="AD166" s="101">
        <v>0</v>
      </c>
      <c r="AE166" s="110">
        <f t="shared" si="155"/>
        <v>2695937.1199999996</v>
      </c>
      <c r="AF166" s="99">
        <v>0</v>
      </c>
      <c r="AG166" s="99">
        <f t="shared" si="141"/>
        <v>2695937.1199999996</v>
      </c>
      <c r="AH166" s="107" t="s">
        <v>648</v>
      </c>
      <c r="AI166" s="108"/>
      <c r="AJ166" s="109">
        <v>0</v>
      </c>
      <c r="AK166" s="109">
        <v>0</v>
      </c>
      <c r="AL166" s="10"/>
    </row>
    <row r="167" spans="1:38" ht="158.25" thickBot="1" x14ac:dyDescent="0.3">
      <c r="A167" s="11">
        <v>159</v>
      </c>
      <c r="B167" s="144">
        <v>118716</v>
      </c>
      <c r="C167" s="174">
        <v>455</v>
      </c>
      <c r="D167" s="65" t="s">
        <v>163</v>
      </c>
      <c r="E167" s="42" t="s">
        <v>562</v>
      </c>
      <c r="F167" s="89" t="s">
        <v>561</v>
      </c>
      <c r="G167" s="18" t="s">
        <v>559</v>
      </c>
      <c r="H167" s="165" t="s">
        <v>560</v>
      </c>
      <c r="I167" s="85" t="s">
        <v>187</v>
      </c>
      <c r="J167" s="39" t="s">
        <v>597</v>
      </c>
      <c r="K167" s="6">
        <v>43249</v>
      </c>
      <c r="L167" s="6">
        <v>43980</v>
      </c>
      <c r="M167" s="7">
        <f t="shared" si="142"/>
        <v>83.983862841968545</v>
      </c>
      <c r="N167" s="8" t="s">
        <v>372</v>
      </c>
      <c r="O167" s="8" t="s">
        <v>156</v>
      </c>
      <c r="P167" s="8" t="s">
        <v>156</v>
      </c>
      <c r="Q167" s="15" t="s">
        <v>157</v>
      </c>
      <c r="R167" s="4" t="s">
        <v>36</v>
      </c>
      <c r="S167" s="99">
        <f t="shared" si="145"/>
        <v>2343689.42</v>
      </c>
      <c r="T167" s="101">
        <v>1889981.32</v>
      </c>
      <c r="U167" s="101">
        <v>453708.1</v>
      </c>
      <c r="V167" s="99">
        <f t="shared" si="143"/>
        <v>0</v>
      </c>
      <c r="W167" s="101"/>
      <c r="X167" s="101"/>
      <c r="Y167" s="99">
        <f t="shared" si="146"/>
        <v>446953.14</v>
      </c>
      <c r="Z167" s="101">
        <v>333526.12</v>
      </c>
      <c r="AA167" s="101">
        <v>113427.02</v>
      </c>
      <c r="AB167" s="99">
        <f t="shared" si="156"/>
        <v>0</v>
      </c>
      <c r="AC167" s="101"/>
      <c r="AD167" s="101"/>
      <c r="AE167" s="110">
        <f t="shared" si="155"/>
        <v>2790642.56</v>
      </c>
      <c r="AF167" s="99">
        <v>0</v>
      </c>
      <c r="AG167" s="99">
        <f t="shared" si="141"/>
        <v>2790642.56</v>
      </c>
      <c r="AH167" s="107" t="s">
        <v>648</v>
      </c>
      <c r="AI167" s="108"/>
      <c r="AJ167" s="109">
        <v>0</v>
      </c>
      <c r="AK167" s="109">
        <v>0</v>
      </c>
      <c r="AL167" s="10"/>
    </row>
    <row r="168" spans="1:38" ht="270" x14ac:dyDescent="0.25">
      <c r="A168" s="11">
        <v>160</v>
      </c>
      <c r="B168" s="144">
        <v>109777</v>
      </c>
      <c r="C168" s="174">
        <v>363</v>
      </c>
      <c r="D168" s="65" t="s">
        <v>177</v>
      </c>
      <c r="E168" s="42" t="s">
        <v>165</v>
      </c>
      <c r="F168" s="90" t="s">
        <v>370</v>
      </c>
      <c r="G168" s="148" t="s">
        <v>564</v>
      </c>
      <c r="H168" s="175" t="s">
        <v>563</v>
      </c>
      <c r="I168" s="233" t="s">
        <v>187</v>
      </c>
      <c r="J168" s="176" t="s">
        <v>565</v>
      </c>
      <c r="K168" s="177">
        <v>43251</v>
      </c>
      <c r="L168" s="177">
        <v>43708</v>
      </c>
      <c r="M168" s="7">
        <f t="shared" si="142"/>
        <v>82.304185429325983</v>
      </c>
      <c r="N168" s="8" t="s">
        <v>372</v>
      </c>
      <c r="O168" s="8" t="s">
        <v>309</v>
      </c>
      <c r="P168" s="8" t="s">
        <v>474</v>
      </c>
      <c r="Q168" s="15" t="s">
        <v>374</v>
      </c>
      <c r="R168" s="4" t="s">
        <v>36</v>
      </c>
      <c r="S168" s="99">
        <f t="shared" si="145"/>
        <v>809738</v>
      </c>
      <c r="T168" s="101">
        <v>652983.16</v>
      </c>
      <c r="U168" s="101">
        <v>156754.84</v>
      </c>
      <c r="V168" s="99">
        <f t="shared" si="143"/>
        <v>154421.03</v>
      </c>
      <c r="W168" s="101">
        <v>115232.31</v>
      </c>
      <c r="X168" s="101">
        <v>39188.720000000001</v>
      </c>
      <c r="Y168" s="99">
        <f>Z168+AA168</f>
        <v>0</v>
      </c>
      <c r="Z168" s="101">
        <v>0</v>
      </c>
      <c r="AA168" s="101">
        <v>0</v>
      </c>
      <c r="AB168" s="99">
        <f>AC168+AD168</f>
        <v>19676.72</v>
      </c>
      <c r="AC168" s="101">
        <v>15677.86</v>
      </c>
      <c r="AD168" s="101">
        <v>3998.86</v>
      </c>
      <c r="AE168" s="110">
        <f t="shared" si="155"/>
        <v>983835.75</v>
      </c>
      <c r="AF168" s="171">
        <v>0</v>
      </c>
      <c r="AG168" s="99">
        <f t="shared" si="141"/>
        <v>983835.75</v>
      </c>
      <c r="AH168" s="107" t="s">
        <v>648</v>
      </c>
      <c r="AI168" s="108"/>
      <c r="AJ168" s="283">
        <v>98383.57</v>
      </c>
      <c r="AK168" s="109">
        <v>0</v>
      </c>
    </row>
    <row r="169" spans="1:38" s="3" customFormat="1" ht="189" x14ac:dyDescent="0.25">
      <c r="A169" s="11">
        <v>161</v>
      </c>
      <c r="B169" s="144">
        <v>112263</v>
      </c>
      <c r="C169" s="174">
        <v>212</v>
      </c>
      <c r="D169" s="65" t="s">
        <v>173</v>
      </c>
      <c r="E169" s="42" t="s">
        <v>165</v>
      </c>
      <c r="F169" s="89" t="s">
        <v>370</v>
      </c>
      <c r="G169" s="165" t="s">
        <v>568</v>
      </c>
      <c r="H169" s="165" t="s">
        <v>569</v>
      </c>
      <c r="I169" s="85" t="s">
        <v>187</v>
      </c>
      <c r="J169" s="39" t="s">
        <v>598</v>
      </c>
      <c r="K169" s="6">
        <v>43257</v>
      </c>
      <c r="L169" s="6">
        <v>43744</v>
      </c>
      <c r="M169" s="7">
        <f t="shared" si="142"/>
        <v>82.304186636665435</v>
      </c>
      <c r="N169" s="4" t="s">
        <v>372</v>
      </c>
      <c r="O169" s="4" t="s">
        <v>360</v>
      </c>
      <c r="P169" s="4" t="s">
        <v>599</v>
      </c>
      <c r="Q169" s="68" t="s">
        <v>374</v>
      </c>
      <c r="R169" s="4" t="s">
        <v>36</v>
      </c>
      <c r="S169" s="99">
        <v>804068.06</v>
      </c>
      <c r="T169" s="101">
        <v>648410.84</v>
      </c>
      <c r="U169" s="101">
        <v>155657.22</v>
      </c>
      <c r="V169" s="99">
        <v>153339.75</v>
      </c>
      <c r="W169" s="101">
        <v>114425.44</v>
      </c>
      <c r="X169" s="101">
        <v>38914.300000000003</v>
      </c>
      <c r="Y169" s="246">
        <f>Z169+AA169</f>
        <v>0</v>
      </c>
      <c r="Z169" s="101">
        <v>0</v>
      </c>
      <c r="AA169" s="101">
        <v>0</v>
      </c>
      <c r="AB169" s="99">
        <v>19538.919999999998</v>
      </c>
      <c r="AC169" s="101">
        <v>15568.08</v>
      </c>
      <c r="AD169" s="101">
        <v>3970.84</v>
      </c>
      <c r="AE169" s="99">
        <f>S169+V169+Y169+AB169</f>
        <v>976946.7300000001</v>
      </c>
      <c r="AF169" s="99">
        <v>0</v>
      </c>
      <c r="AG169" s="99">
        <f t="shared" si="141"/>
        <v>976946.7300000001</v>
      </c>
      <c r="AH169" s="107" t="s">
        <v>648</v>
      </c>
      <c r="AI169" s="108"/>
      <c r="AJ169" s="109">
        <v>97694.67</v>
      </c>
      <c r="AK169" s="109">
        <v>0</v>
      </c>
      <c r="AL169" s="55"/>
    </row>
    <row r="170" spans="1:38" ht="141.75" x14ac:dyDescent="0.25">
      <c r="A170" s="11">
        <v>162</v>
      </c>
      <c r="B170" s="144">
        <v>118978</v>
      </c>
      <c r="C170" s="174">
        <v>453</v>
      </c>
      <c r="D170" s="65" t="s">
        <v>163</v>
      </c>
      <c r="E170" s="42" t="s">
        <v>562</v>
      </c>
      <c r="F170" s="89" t="s">
        <v>561</v>
      </c>
      <c r="G170" s="165" t="s">
        <v>567</v>
      </c>
      <c r="H170" s="165" t="s">
        <v>566</v>
      </c>
      <c r="I170" s="85" t="s">
        <v>187</v>
      </c>
      <c r="J170" s="39" t="s">
        <v>606</v>
      </c>
      <c r="K170" s="6">
        <v>43257</v>
      </c>
      <c r="L170" s="6">
        <v>43988</v>
      </c>
      <c r="M170" s="7">
        <f t="shared" si="142"/>
        <v>83.98386277890792</v>
      </c>
      <c r="N170" s="8" t="s">
        <v>372</v>
      </c>
      <c r="O170" s="8" t="s">
        <v>156</v>
      </c>
      <c r="P170" s="8" t="s">
        <v>156</v>
      </c>
      <c r="Q170" s="15" t="s">
        <v>157</v>
      </c>
      <c r="R170" s="4" t="s">
        <v>36</v>
      </c>
      <c r="S170" s="99">
        <f t="shared" si="145"/>
        <v>10919952.98</v>
      </c>
      <c r="T170" s="101">
        <v>8805990.6699999999</v>
      </c>
      <c r="U170" s="101">
        <v>2113962.31</v>
      </c>
      <c r="V170" s="99">
        <f t="shared" si="143"/>
        <v>0</v>
      </c>
      <c r="W170" s="101">
        <v>0</v>
      </c>
      <c r="X170" s="101">
        <v>0</v>
      </c>
      <c r="Y170" s="99">
        <f t="shared" si="146"/>
        <v>2082488.94</v>
      </c>
      <c r="Z170" s="101">
        <v>1553998.37</v>
      </c>
      <c r="AA170" s="101">
        <v>528490.56999999995</v>
      </c>
      <c r="AB170" s="99">
        <f t="shared" si="156"/>
        <v>0</v>
      </c>
      <c r="AC170" s="101">
        <v>0</v>
      </c>
      <c r="AD170" s="101">
        <v>0</v>
      </c>
      <c r="AE170" s="110">
        <f t="shared" si="155"/>
        <v>13002441.92</v>
      </c>
      <c r="AF170" s="99">
        <v>1503920</v>
      </c>
      <c r="AG170" s="99">
        <f t="shared" si="141"/>
        <v>14506361.92</v>
      </c>
      <c r="AH170" s="107" t="s">
        <v>648</v>
      </c>
      <c r="AI170" s="108"/>
      <c r="AJ170" s="109">
        <v>0</v>
      </c>
      <c r="AK170" s="109">
        <v>0</v>
      </c>
      <c r="AL170" s="10"/>
    </row>
    <row r="171" spans="1:38" ht="141.75" x14ac:dyDescent="0.25">
      <c r="A171" s="11">
        <v>163</v>
      </c>
      <c r="B171" s="144">
        <v>119317</v>
      </c>
      <c r="C171" s="174">
        <v>456</v>
      </c>
      <c r="D171" s="65" t="s">
        <v>163</v>
      </c>
      <c r="E171" s="42" t="s">
        <v>562</v>
      </c>
      <c r="F171" s="89" t="s">
        <v>561</v>
      </c>
      <c r="G171" s="165" t="s">
        <v>607</v>
      </c>
      <c r="H171" s="165" t="s">
        <v>688</v>
      </c>
      <c r="I171" s="85" t="s">
        <v>187</v>
      </c>
      <c r="J171" s="39" t="s">
        <v>608</v>
      </c>
      <c r="K171" s="6">
        <v>43257</v>
      </c>
      <c r="L171" s="6">
        <v>43988</v>
      </c>
      <c r="M171" s="7">
        <f t="shared" si="142"/>
        <v>83.983862821417162</v>
      </c>
      <c r="N171" s="8" t="s">
        <v>372</v>
      </c>
      <c r="O171" s="8" t="s">
        <v>156</v>
      </c>
      <c r="P171" s="8" t="s">
        <v>156</v>
      </c>
      <c r="Q171" s="15" t="s">
        <v>157</v>
      </c>
      <c r="R171" s="4" t="s">
        <v>36</v>
      </c>
      <c r="S171" s="99">
        <f t="shared" si="145"/>
        <v>26702638.32</v>
      </c>
      <c r="T171" s="101">
        <v>21533351.34</v>
      </c>
      <c r="U171" s="101">
        <v>5169286.9800000004</v>
      </c>
      <c r="V171" s="99">
        <f t="shared" si="143"/>
        <v>0</v>
      </c>
      <c r="W171" s="101"/>
      <c r="X171" s="101"/>
      <c r="Y171" s="99">
        <f t="shared" si="146"/>
        <v>5092324.93</v>
      </c>
      <c r="Z171" s="101">
        <v>3800003.18</v>
      </c>
      <c r="AA171" s="101">
        <v>1292321.75</v>
      </c>
      <c r="AB171" s="99">
        <f t="shared" si="156"/>
        <v>0</v>
      </c>
      <c r="AC171" s="101">
        <v>0</v>
      </c>
      <c r="AD171" s="101">
        <v>0</v>
      </c>
      <c r="AE171" s="110">
        <f t="shared" si="155"/>
        <v>31794963.25</v>
      </c>
      <c r="AF171" s="99">
        <v>0</v>
      </c>
      <c r="AG171" s="99">
        <f t="shared" si="141"/>
        <v>31794963.25</v>
      </c>
      <c r="AH171" s="107" t="s">
        <v>648</v>
      </c>
      <c r="AI171" s="108"/>
      <c r="AJ171" s="109">
        <v>0</v>
      </c>
      <c r="AK171" s="109">
        <v>0</v>
      </c>
      <c r="AL171" s="10"/>
    </row>
    <row r="172" spans="1:38" ht="267.75" x14ac:dyDescent="0.25">
      <c r="A172" s="11">
        <v>164</v>
      </c>
      <c r="B172" s="144">
        <v>111319</v>
      </c>
      <c r="C172" s="174">
        <v>359</v>
      </c>
      <c r="D172" s="65" t="s">
        <v>177</v>
      </c>
      <c r="E172" s="42" t="s">
        <v>165</v>
      </c>
      <c r="F172" s="89" t="s">
        <v>370</v>
      </c>
      <c r="G172" s="181" t="s">
        <v>612</v>
      </c>
      <c r="H172" s="165" t="s">
        <v>610</v>
      </c>
      <c r="I172" s="234" t="s">
        <v>613</v>
      </c>
      <c r="J172" s="39" t="s">
        <v>614</v>
      </c>
      <c r="K172" s="6">
        <v>43256</v>
      </c>
      <c r="L172" s="6">
        <v>43743</v>
      </c>
      <c r="M172" s="7">
        <f t="shared" si="142"/>
        <v>82.304189744785745</v>
      </c>
      <c r="N172" s="4" t="s">
        <v>372</v>
      </c>
      <c r="O172" s="4" t="s">
        <v>360</v>
      </c>
      <c r="P172" s="4" t="s">
        <v>599</v>
      </c>
      <c r="Q172" s="68" t="s">
        <v>374</v>
      </c>
      <c r="R172" s="4" t="s">
        <v>36</v>
      </c>
      <c r="S172" s="99">
        <f t="shared" si="145"/>
        <v>822860.82000000007</v>
      </c>
      <c r="T172" s="101">
        <v>663565.56000000006</v>
      </c>
      <c r="U172" s="101">
        <v>159295.26</v>
      </c>
      <c r="V172" s="99">
        <f t="shared" si="143"/>
        <v>156923.62</v>
      </c>
      <c r="W172" s="101">
        <v>117099.8</v>
      </c>
      <c r="X172" s="101">
        <v>39823.82</v>
      </c>
      <c r="Y172" s="99">
        <f t="shared" si="146"/>
        <v>0</v>
      </c>
      <c r="Z172" s="101"/>
      <c r="AA172" s="101"/>
      <c r="AB172" s="99">
        <f t="shared" si="156"/>
        <v>19995.55</v>
      </c>
      <c r="AC172" s="101">
        <v>15931.91</v>
      </c>
      <c r="AD172" s="101">
        <v>4063.64</v>
      </c>
      <c r="AE172" s="110">
        <f t="shared" si="155"/>
        <v>999779.99000000011</v>
      </c>
      <c r="AF172" s="99">
        <v>0</v>
      </c>
      <c r="AG172" s="99">
        <f t="shared" si="141"/>
        <v>999779.99000000011</v>
      </c>
      <c r="AH172" s="107" t="s">
        <v>648</v>
      </c>
      <c r="AI172" s="108"/>
      <c r="AJ172" s="109">
        <v>99700</v>
      </c>
      <c r="AK172" s="109">
        <v>0</v>
      </c>
      <c r="AL172" s="10"/>
    </row>
    <row r="173" spans="1:38" ht="409.5" x14ac:dyDescent="0.25">
      <c r="A173" s="11">
        <v>165</v>
      </c>
      <c r="B173" s="144">
        <v>111320</v>
      </c>
      <c r="C173" s="174">
        <v>132</v>
      </c>
      <c r="D173" s="65" t="s">
        <v>176</v>
      </c>
      <c r="E173" s="42" t="s">
        <v>165</v>
      </c>
      <c r="F173" s="89" t="s">
        <v>370</v>
      </c>
      <c r="G173" s="165" t="s">
        <v>615</v>
      </c>
      <c r="H173" s="165" t="s">
        <v>616</v>
      </c>
      <c r="I173" s="85" t="s">
        <v>475</v>
      </c>
      <c r="J173" s="39" t="s">
        <v>617</v>
      </c>
      <c r="K173" s="6">
        <v>43258</v>
      </c>
      <c r="L173" s="6">
        <v>43745</v>
      </c>
      <c r="M173" s="7">
        <f t="shared" si="142"/>
        <v>82.304187096462158</v>
      </c>
      <c r="N173" s="4" t="s">
        <v>372</v>
      </c>
      <c r="O173" s="4" t="s">
        <v>360</v>
      </c>
      <c r="P173" s="4" t="s">
        <v>599</v>
      </c>
      <c r="Q173" s="68" t="s">
        <v>374</v>
      </c>
      <c r="R173" s="4" t="s">
        <v>36</v>
      </c>
      <c r="S173" s="99">
        <f t="shared" si="145"/>
        <v>745773.49</v>
      </c>
      <c r="T173" s="101">
        <v>601401.34</v>
      </c>
      <c r="U173" s="101">
        <v>144372.15</v>
      </c>
      <c r="V173" s="99">
        <f t="shared" si="143"/>
        <v>142222.68</v>
      </c>
      <c r="W173" s="101">
        <v>106129.65</v>
      </c>
      <c r="X173" s="101">
        <v>36093.03</v>
      </c>
      <c r="Y173" s="99">
        <f t="shared" si="146"/>
        <v>0</v>
      </c>
      <c r="Z173" s="101"/>
      <c r="AA173" s="101"/>
      <c r="AB173" s="99">
        <f t="shared" si="156"/>
        <v>18122.359700000001</v>
      </c>
      <c r="AC173" s="101">
        <v>14439.398999999999</v>
      </c>
      <c r="AD173" s="101">
        <v>3682.9607000000001</v>
      </c>
      <c r="AE173" s="110">
        <f t="shared" si="155"/>
        <v>906118.52969999996</v>
      </c>
      <c r="AF173" s="99"/>
      <c r="AG173" s="99">
        <f t="shared" si="141"/>
        <v>906118.52969999996</v>
      </c>
      <c r="AH173" s="107" t="s">
        <v>648</v>
      </c>
      <c r="AI173" s="108"/>
      <c r="AJ173" s="109">
        <v>90611.85</v>
      </c>
      <c r="AK173" s="109">
        <v>0</v>
      </c>
      <c r="AL173" s="10"/>
    </row>
    <row r="174" spans="1:38" ht="141.75" x14ac:dyDescent="0.25">
      <c r="A174" s="11">
        <v>166</v>
      </c>
      <c r="B174" s="144">
        <v>110527</v>
      </c>
      <c r="C174" s="182">
        <v>353</v>
      </c>
      <c r="D174" s="65" t="s">
        <v>177</v>
      </c>
      <c r="E174" s="42" t="s">
        <v>165</v>
      </c>
      <c r="F174" s="89" t="s">
        <v>370</v>
      </c>
      <c r="G174" s="165" t="s">
        <v>618</v>
      </c>
      <c r="H174" s="165" t="s">
        <v>619</v>
      </c>
      <c r="I174" s="85" t="s">
        <v>620</v>
      </c>
      <c r="J174" s="39" t="s">
        <v>621</v>
      </c>
      <c r="K174" s="6">
        <v>43258</v>
      </c>
      <c r="L174" s="6">
        <v>43745</v>
      </c>
      <c r="M174" s="7">
        <f t="shared" si="142"/>
        <v>82.304183804307399</v>
      </c>
      <c r="N174" s="4" t="s">
        <v>372</v>
      </c>
      <c r="O174" s="4" t="s">
        <v>360</v>
      </c>
      <c r="P174" s="4" t="s">
        <v>360</v>
      </c>
      <c r="Q174" s="68" t="s">
        <v>374</v>
      </c>
      <c r="R174" s="4" t="s">
        <v>36</v>
      </c>
      <c r="S174" s="99">
        <f t="shared" si="145"/>
        <v>797101.36999999988</v>
      </c>
      <c r="T174" s="101">
        <v>642792.81999999995</v>
      </c>
      <c r="U174" s="101">
        <v>154308.54999999999</v>
      </c>
      <c r="V174" s="99">
        <f t="shared" si="143"/>
        <v>152011.18</v>
      </c>
      <c r="W174" s="101">
        <v>113434.03</v>
      </c>
      <c r="X174" s="101">
        <v>38577.15</v>
      </c>
      <c r="Y174" s="99">
        <f t="shared" si="146"/>
        <v>0</v>
      </c>
      <c r="Z174" s="101"/>
      <c r="AA174" s="101"/>
      <c r="AB174" s="99">
        <f t="shared" si="156"/>
        <v>19369.649999999998</v>
      </c>
      <c r="AC174" s="101">
        <v>15433.21</v>
      </c>
      <c r="AD174" s="101">
        <v>3936.44</v>
      </c>
      <c r="AE174" s="110">
        <f t="shared" si="155"/>
        <v>968482.19999999984</v>
      </c>
      <c r="AF174" s="99"/>
      <c r="AG174" s="99">
        <f t="shared" si="141"/>
        <v>968482.19999999984</v>
      </c>
      <c r="AH174" s="107" t="s">
        <v>648</v>
      </c>
      <c r="AI174" s="108"/>
      <c r="AJ174" s="109">
        <v>96848.21</v>
      </c>
      <c r="AK174" s="109">
        <v>0</v>
      </c>
      <c r="AL174" s="10"/>
    </row>
    <row r="175" spans="1:38" ht="157.5" x14ac:dyDescent="0.25">
      <c r="A175" s="11">
        <v>167</v>
      </c>
      <c r="B175" s="144">
        <v>112412</v>
      </c>
      <c r="C175" s="174">
        <v>269</v>
      </c>
      <c r="D175" s="65" t="s">
        <v>174</v>
      </c>
      <c r="E175" s="42" t="s">
        <v>165</v>
      </c>
      <c r="F175" s="89" t="s">
        <v>370</v>
      </c>
      <c r="G175" s="165" t="s">
        <v>622</v>
      </c>
      <c r="H175" s="181" t="s">
        <v>623</v>
      </c>
      <c r="I175" s="234" t="s">
        <v>624</v>
      </c>
      <c r="J175" s="39" t="s">
        <v>625</v>
      </c>
      <c r="K175" s="6">
        <v>43259</v>
      </c>
      <c r="L175" s="6">
        <v>43746</v>
      </c>
      <c r="M175" s="7">
        <f t="shared" si="142"/>
        <v>82.304183541065214</v>
      </c>
      <c r="N175" s="4" t="s">
        <v>372</v>
      </c>
      <c r="O175" s="4" t="s">
        <v>360</v>
      </c>
      <c r="P175" s="4" t="s">
        <v>360</v>
      </c>
      <c r="Q175" s="68" t="s">
        <v>374</v>
      </c>
      <c r="R175" s="4" t="s">
        <v>36</v>
      </c>
      <c r="S175" s="99">
        <f t="shared" si="145"/>
        <v>789670.74</v>
      </c>
      <c r="T175" s="101">
        <v>636800.65</v>
      </c>
      <c r="U175" s="101">
        <v>152870.09</v>
      </c>
      <c r="V175" s="99">
        <f t="shared" si="143"/>
        <v>150594.14000000001</v>
      </c>
      <c r="W175" s="101">
        <v>112376.61</v>
      </c>
      <c r="X175" s="101">
        <v>38217.53</v>
      </c>
      <c r="Y175" s="99">
        <f t="shared" si="146"/>
        <v>0</v>
      </c>
      <c r="Z175" s="101"/>
      <c r="AA175" s="101"/>
      <c r="AB175" s="99">
        <f t="shared" si="156"/>
        <v>19189.07</v>
      </c>
      <c r="AC175" s="101">
        <v>15289.33</v>
      </c>
      <c r="AD175" s="101">
        <v>3899.74</v>
      </c>
      <c r="AE175" s="110">
        <f t="shared" si="155"/>
        <v>959453.95</v>
      </c>
      <c r="AF175" s="99"/>
      <c r="AG175" s="99">
        <f t="shared" si="141"/>
        <v>959453.95</v>
      </c>
      <c r="AH175" s="107" t="s">
        <v>648</v>
      </c>
      <c r="AI175" s="108" t="s">
        <v>475</v>
      </c>
      <c r="AJ175" s="109">
        <v>95945.38</v>
      </c>
      <c r="AK175" s="109">
        <v>0</v>
      </c>
      <c r="AL175" s="10"/>
    </row>
    <row r="176" spans="1:38" ht="378" x14ac:dyDescent="0.25">
      <c r="A176" s="11">
        <v>168</v>
      </c>
      <c r="B176" s="144">
        <v>113035</v>
      </c>
      <c r="C176" s="174">
        <v>332</v>
      </c>
      <c r="D176" s="65" t="s">
        <v>171</v>
      </c>
      <c r="E176" s="42" t="s">
        <v>165</v>
      </c>
      <c r="F176" s="89" t="s">
        <v>370</v>
      </c>
      <c r="G176" s="63" t="s">
        <v>626</v>
      </c>
      <c r="H176" s="62" t="s">
        <v>627</v>
      </c>
      <c r="I176" s="85" t="s">
        <v>475</v>
      </c>
      <c r="J176" s="39" t="s">
        <v>628</v>
      </c>
      <c r="K176" s="6">
        <v>43258</v>
      </c>
      <c r="L176" s="6">
        <v>43745</v>
      </c>
      <c r="M176" s="7">
        <f t="shared" si="142"/>
        <v>82.304188758643321</v>
      </c>
      <c r="N176" s="4" t="s">
        <v>372</v>
      </c>
      <c r="O176" s="4" t="s">
        <v>360</v>
      </c>
      <c r="P176" s="4" t="s">
        <v>360</v>
      </c>
      <c r="Q176" s="68" t="s">
        <v>374</v>
      </c>
      <c r="R176" s="4" t="s">
        <v>36</v>
      </c>
      <c r="S176" s="99">
        <f t="shared" si="145"/>
        <v>813615.63</v>
      </c>
      <c r="T176" s="101">
        <v>656110.09</v>
      </c>
      <c r="U176" s="101">
        <v>157505.54</v>
      </c>
      <c r="V176" s="99">
        <f t="shared" si="143"/>
        <v>155160.46</v>
      </c>
      <c r="W176" s="101">
        <v>115784.14</v>
      </c>
      <c r="X176" s="101">
        <v>39376.32</v>
      </c>
      <c r="Y176" s="99">
        <f t="shared" si="146"/>
        <v>0</v>
      </c>
      <c r="Z176" s="101">
        <v>0</v>
      </c>
      <c r="AA176" s="101">
        <v>0</v>
      </c>
      <c r="AB176" s="99">
        <f t="shared" si="156"/>
        <v>19770.96</v>
      </c>
      <c r="AC176" s="101">
        <v>15752.94</v>
      </c>
      <c r="AD176" s="101">
        <v>4018.02</v>
      </c>
      <c r="AE176" s="110">
        <f t="shared" si="155"/>
        <v>988547.04999999993</v>
      </c>
      <c r="AF176" s="99">
        <v>0</v>
      </c>
      <c r="AG176" s="99">
        <f t="shared" si="141"/>
        <v>988547.04999999993</v>
      </c>
      <c r="AH176" s="107" t="s">
        <v>648</v>
      </c>
      <c r="AI176" s="108" t="s">
        <v>814</v>
      </c>
      <c r="AJ176" s="109">
        <v>98854</v>
      </c>
      <c r="AK176" s="109">
        <v>0</v>
      </c>
      <c r="AL176" s="10"/>
    </row>
    <row r="177" spans="1:38" ht="236.25" x14ac:dyDescent="0.25">
      <c r="A177" s="11">
        <v>169</v>
      </c>
      <c r="B177" s="144">
        <v>112992</v>
      </c>
      <c r="C177" s="184">
        <v>233</v>
      </c>
      <c r="D177" s="144" t="s">
        <v>171</v>
      </c>
      <c r="E177" s="42" t="s">
        <v>165</v>
      </c>
      <c r="F177" s="89" t="s">
        <v>370</v>
      </c>
      <c r="G177" s="185" t="s">
        <v>629</v>
      </c>
      <c r="H177" s="62" t="s">
        <v>630</v>
      </c>
      <c r="I177" s="85" t="s">
        <v>475</v>
      </c>
      <c r="J177" s="48" t="s">
        <v>631</v>
      </c>
      <c r="K177" s="6">
        <v>43259</v>
      </c>
      <c r="L177" s="6">
        <v>43746</v>
      </c>
      <c r="M177" s="7">
        <f t="shared" si="142"/>
        <v>82.304185804634827</v>
      </c>
      <c r="N177" s="4" t="s">
        <v>372</v>
      </c>
      <c r="O177" s="4" t="s">
        <v>360</v>
      </c>
      <c r="P177" s="4" t="s">
        <v>360</v>
      </c>
      <c r="Q177" s="68" t="s">
        <v>374</v>
      </c>
      <c r="R177" s="4" t="s">
        <v>36</v>
      </c>
      <c r="S177" s="99">
        <f t="shared" si="145"/>
        <v>413202.42000000004</v>
      </c>
      <c r="T177" s="101">
        <v>333211.76</v>
      </c>
      <c r="U177" s="101">
        <v>79990.66</v>
      </c>
      <c r="V177" s="99">
        <f t="shared" si="143"/>
        <v>78799.740000000005</v>
      </c>
      <c r="W177" s="101">
        <v>58802.080000000002</v>
      </c>
      <c r="X177" s="101">
        <v>19997.66</v>
      </c>
      <c r="Y177" s="99">
        <f t="shared" si="146"/>
        <v>0</v>
      </c>
      <c r="Z177" s="101"/>
      <c r="AA177" s="101"/>
      <c r="AB177" s="99">
        <f t="shared" si="156"/>
        <v>10040.86</v>
      </c>
      <c r="AC177" s="101">
        <v>8000.27</v>
      </c>
      <c r="AD177" s="101">
        <v>2040.59</v>
      </c>
      <c r="AE177" s="110">
        <f t="shared" si="155"/>
        <v>502043.02</v>
      </c>
      <c r="AF177" s="99">
        <v>96.29</v>
      </c>
      <c r="AG177" s="99">
        <f t="shared" si="141"/>
        <v>502139.31</v>
      </c>
      <c r="AH177" s="107" t="s">
        <v>648</v>
      </c>
      <c r="AI177" s="108" t="s">
        <v>475</v>
      </c>
      <c r="AJ177" s="109">
        <v>50204</v>
      </c>
      <c r="AK177" s="109">
        <v>0</v>
      </c>
      <c r="AL177" s="10"/>
    </row>
    <row r="178" spans="1:38" ht="173.25" x14ac:dyDescent="0.25">
      <c r="A178" s="11">
        <v>170</v>
      </c>
      <c r="B178" s="144">
        <v>109834</v>
      </c>
      <c r="C178" s="184">
        <v>202</v>
      </c>
      <c r="D178" s="144" t="s">
        <v>173</v>
      </c>
      <c r="E178" s="42" t="s">
        <v>165</v>
      </c>
      <c r="F178" s="89" t="s">
        <v>370</v>
      </c>
      <c r="G178" s="185" t="s">
        <v>640</v>
      </c>
      <c r="H178" s="62" t="s">
        <v>641</v>
      </c>
      <c r="I178" s="85" t="s">
        <v>475</v>
      </c>
      <c r="J178" s="48" t="s">
        <v>642</v>
      </c>
      <c r="K178" s="6">
        <v>43264</v>
      </c>
      <c r="L178" s="6">
        <v>43751</v>
      </c>
      <c r="M178" s="7">
        <f>S178/AE178*100</f>
        <v>82.304183457349851</v>
      </c>
      <c r="N178" s="4" t="s">
        <v>372</v>
      </c>
      <c r="O178" s="4" t="s">
        <v>360</v>
      </c>
      <c r="P178" s="4" t="s">
        <v>360</v>
      </c>
      <c r="Q178" s="68" t="s">
        <v>374</v>
      </c>
      <c r="R178" s="4" t="s">
        <v>36</v>
      </c>
      <c r="S178" s="99">
        <f>T178+U178</f>
        <v>757659.49</v>
      </c>
      <c r="T178" s="101">
        <v>610986.37</v>
      </c>
      <c r="U178" s="101">
        <v>146673.12</v>
      </c>
      <c r="V178" s="99">
        <f>W178+X178</f>
        <v>144489.42000000001</v>
      </c>
      <c r="W178" s="101">
        <v>107821.13</v>
      </c>
      <c r="X178" s="101">
        <v>36668.29</v>
      </c>
      <c r="Y178" s="99">
        <f>Z178+AA178</f>
        <v>0</v>
      </c>
      <c r="Z178" s="101"/>
      <c r="AA178" s="101"/>
      <c r="AB178" s="99">
        <f>AC178+AD178</f>
        <v>18411.21</v>
      </c>
      <c r="AC178" s="101">
        <v>14669.55</v>
      </c>
      <c r="AD178" s="101">
        <v>3741.66</v>
      </c>
      <c r="AE178" s="110">
        <f>S178+V178+Y178+AB178</f>
        <v>920560.12</v>
      </c>
      <c r="AF178" s="99">
        <v>0</v>
      </c>
      <c r="AG178" s="99">
        <f>AE178+AF178</f>
        <v>920560.12</v>
      </c>
      <c r="AH178" s="107" t="s">
        <v>648</v>
      </c>
      <c r="AI178" s="108" t="s">
        <v>475</v>
      </c>
      <c r="AJ178" s="109">
        <v>62251.46</v>
      </c>
      <c r="AK178" s="109">
        <v>0</v>
      </c>
      <c r="AL178" s="10"/>
    </row>
    <row r="179" spans="1:38" ht="267.75" x14ac:dyDescent="0.25">
      <c r="A179" s="11">
        <v>171</v>
      </c>
      <c r="B179" s="144">
        <v>111613</v>
      </c>
      <c r="C179" s="184">
        <v>289</v>
      </c>
      <c r="D179" s="144" t="s">
        <v>170</v>
      </c>
      <c r="E179" s="42" t="s">
        <v>165</v>
      </c>
      <c r="F179" s="89" t="s">
        <v>370</v>
      </c>
      <c r="G179" s="185" t="s">
        <v>643</v>
      </c>
      <c r="H179" s="62" t="s">
        <v>644</v>
      </c>
      <c r="I179" s="85" t="s">
        <v>645</v>
      </c>
      <c r="J179" s="48" t="s">
        <v>646</v>
      </c>
      <c r="K179" s="6">
        <v>43264</v>
      </c>
      <c r="L179" s="6">
        <v>43751</v>
      </c>
      <c r="M179" s="7">
        <f t="shared" ref="M179:M181" si="157">S179/AE179*100</f>
        <v>82.304185024184278</v>
      </c>
      <c r="N179" s="4" t="s">
        <v>372</v>
      </c>
      <c r="O179" s="4" t="s">
        <v>647</v>
      </c>
      <c r="P179" s="4" t="s">
        <v>647</v>
      </c>
      <c r="Q179" s="68" t="s">
        <v>374</v>
      </c>
      <c r="R179" s="4" t="s">
        <v>36</v>
      </c>
      <c r="S179" s="99">
        <f>T179+U179</f>
        <v>790560.66</v>
      </c>
      <c r="T179" s="101">
        <v>637518.30000000005</v>
      </c>
      <c r="U179" s="101">
        <v>153042.35999999999</v>
      </c>
      <c r="V179" s="99">
        <f>W179+X179</f>
        <v>150763.83000000002</v>
      </c>
      <c r="W179" s="101">
        <v>112503.22</v>
      </c>
      <c r="X179" s="101">
        <v>38260.61</v>
      </c>
      <c r="Y179" s="99">
        <v>0</v>
      </c>
      <c r="Z179" s="101"/>
      <c r="AA179" s="101"/>
      <c r="AB179" s="99">
        <f>AC179+AD179</f>
        <v>19210.7</v>
      </c>
      <c r="AC179" s="101">
        <v>15306.57</v>
      </c>
      <c r="AD179" s="101">
        <v>3904.13</v>
      </c>
      <c r="AE179" s="110">
        <f>S179+V179+Y179+AB179</f>
        <v>960535.19</v>
      </c>
      <c r="AF179" s="99">
        <v>0</v>
      </c>
      <c r="AG179" s="99">
        <f>AE179+AF179</f>
        <v>960535.19</v>
      </c>
      <c r="AH179" s="107" t="s">
        <v>648</v>
      </c>
      <c r="AI179" s="108" t="s">
        <v>475</v>
      </c>
      <c r="AJ179" s="109">
        <v>67163.210000000006</v>
      </c>
      <c r="AK179" s="109">
        <v>0</v>
      </c>
      <c r="AL179" s="10"/>
    </row>
    <row r="180" spans="1:38" ht="173.25" x14ac:dyDescent="0.25">
      <c r="A180" s="11">
        <v>172</v>
      </c>
      <c r="B180" s="144">
        <v>112219</v>
      </c>
      <c r="C180" s="184">
        <v>274</v>
      </c>
      <c r="D180" s="144" t="s">
        <v>174</v>
      </c>
      <c r="E180" s="42" t="s">
        <v>165</v>
      </c>
      <c r="F180" s="89" t="s">
        <v>370</v>
      </c>
      <c r="G180" s="165" t="s">
        <v>653</v>
      </c>
      <c r="H180" s="62" t="s">
        <v>654</v>
      </c>
      <c r="I180" s="85" t="s">
        <v>655</v>
      </c>
      <c r="J180" s="48" t="s">
        <v>658</v>
      </c>
      <c r="K180" s="6">
        <v>43262</v>
      </c>
      <c r="L180" s="6">
        <v>43749</v>
      </c>
      <c r="M180" s="7">
        <f t="shared" si="157"/>
        <v>82.30418549066529</v>
      </c>
      <c r="N180" s="4" t="s">
        <v>372</v>
      </c>
      <c r="O180" s="4" t="s">
        <v>656</v>
      </c>
      <c r="P180" s="4" t="s">
        <v>657</v>
      </c>
      <c r="Q180" s="68" t="s">
        <v>374</v>
      </c>
      <c r="R180" s="4" t="s">
        <v>36</v>
      </c>
      <c r="S180" s="99">
        <f t="shared" ref="S180:S220" si="158">T180+U180</f>
        <v>796961.1399999999</v>
      </c>
      <c r="T180" s="101">
        <v>642679.71</v>
      </c>
      <c r="U180" s="101">
        <v>154281.43</v>
      </c>
      <c r="V180" s="99">
        <f t="shared" ref="V180:V220" si="159">W180+X180</f>
        <v>151984.41</v>
      </c>
      <c r="W180" s="101">
        <v>113414.08</v>
      </c>
      <c r="X180" s="101">
        <v>38570.33</v>
      </c>
      <c r="Y180" s="99">
        <f t="shared" ref="Y180" si="160">Z180+AA180</f>
        <v>0</v>
      </c>
      <c r="Z180" s="101"/>
      <c r="AA180" s="101"/>
      <c r="AB180" s="99">
        <f t="shared" ref="AB180:AB181" si="161">AC180+AD180</f>
        <v>19366.25</v>
      </c>
      <c r="AC180" s="101">
        <v>15430.49</v>
      </c>
      <c r="AD180" s="101">
        <v>3935.76</v>
      </c>
      <c r="AE180" s="110">
        <f t="shared" ref="AE180:AE220" si="162">S180+V180+Y180+AB180</f>
        <v>968311.79999999993</v>
      </c>
      <c r="AF180" s="99"/>
      <c r="AG180" s="99">
        <f t="shared" ref="AG180:AG220" si="163">AE180+AF180</f>
        <v>968311.79999999993</v>
      </c>
      <c r="AH180" s="107" t="s">
        <v>648</v>
      </c>
      <c r="AI180" s="108" t="s">
        <v>475</v>
      </c>
      <c r="AJ180" s="109">
        <v>96831.17</v>
      </c>
      <c r="AK180" s="109">
        <v>0</v>
      </c>
      <c r="AL180" s="10"/>
    </row>
    <row r="181" spans="1:38" ht="141.75" x14ac:dyDescent="0.25">
      <c r="A181" s="11">
        <v>173</v>
      </c>
      <c r="B181" s="144">
        <v>111981</v>
      </c>
      <c r="C181" s="184">
        <v>264</v>
      </c>
      <c r="D181" s="144" t="s">
        <v>174</v>
      </c>
      <c r="E181" s="42" t="s">
        <v>165</v>
      </c>
      <c r="F181" s="89" t="s">
        <v>370</v>
      </c>
      <c r="G181" s="165" t="s">
        <v>659</v>
      </c>
      <c r="H181" s="62" t="s">
        <v>660</v>
      </c>
      <c r="I181" s="85" t="s">
        <v>661</v>
      </c>
      <c r="J181" s="48" t="s">
        <v>663</v>
      </c>
      <c r="K181" s="6">
        <v>43264</v>
      </c>
      <c r="L181" s="6">
        <v>43751</v>
      </c>
      <c r="M181" s="7">
        <f t="shared" si="157"/>
        <v>82.304187524210803</v>
      </c>
      <c r="N181" s="4" t="s">
        <v>372</v>
      </c>
      <c r="O181" s="4" t="s">
        <v>662</v>
      </c>
      <c r="P181" s="4" t="s">
        <v>474</v>
      </c>
      <c r="Q181" s="68" t="s">
        <v>374</v>
      </c>
      <c r="R181" s="4" t="s">
        <v>36</v>
      </c>
      <c r="S181" s="99">
        <f t="shared" si="158"/>
        <v>771066.18</v>
      </c>
      <c r="T181" s="101">
        <v>621797.65</v>
      </c>
      <c r="U181" s="101">
        <v>149268.53</v>
      </c>
      <c r="V181" s="99">
        <f t="shared" si="159"/>
        <v>147046.1</v>
      </c>
      <c r="W181" s="101">
        <v>109729</v>
      </c>
      <c r="X181" s="101">
        <v>37317.1</v>
      </c>
      <c r="Y181" s="99">
        <f t="shared" ref="Y181:Y220" si="164">Z181+AA181</f>
        <v>0</v>
      </c>
      <c r="Z181" s="101"/>
      <c r="AA181" s="101"/>
      <c r="AB181" s="99">
        <f t="shared" si="161"/>
        <v>18736.989999999998</v>
      </c>
      <c r="AC181" s="101">
        <v>14929.14</v>
      </c>
      <c r="AD181" s="101">
        <v>3807.85</v>
      </c>
      <c r="AE181" s="110">
        <f t="shared" si="162"/>
        <v>936849.27</v>
      </c>
      <c r="AF181" s="99"/>
      <c r="AG181" s="99">
        <f t="shared" si="163"/>
        <v>936849.27</v>
      </c>
      <c r="AH181" s="107" t="s">
        <v>648</v>
      </c>
      <c r="AI181" s="108" t="s">
        <v>475</v>
      </c>
      <c r="AJ181" s="109">
        <v>90931</v>
      </c>
      <c r="AK181" s="109">
        <v>0</v>
      </c>
      <c r="AL181" s="10"/>
    </row>
    <row r="182" spans="1:38" ht="252" x14ac:dyDescent="0.25">
      <c r="A182" s="11">
        <v>174</v>
      </c>
      <c r="B182" s="144">
        <v>113037</v>
      </c>
      <c r="C182" s="184">
        <v>280</v>
      </c>
      <c r="D182" s="144" t="s">
        <v>174</v>
      </c>
      <c r="E182" s="42" t="s">
        <v>165</v>
      </c>
      <c r="F182" s="89" t="s">
        <v>370</v>
      </c>
      <c r="G182" s="165" t="s">
        <v>679</v>
      </c>
      <c r="H182" s="62" t="s">
        <v>677</v>
      </c>
      <c r="I182" s="85" t="s">
        <v>678</v>
      </c>
      <c r="J182" s="48" t="s">
        <v>680</v>
      </c>
      <c r="K182" s="6">
        <v>43269</v>
      </c>
      <c r="L182" s="6">
        <v>43756</v>
      </c>
      <c r="M182" s="7">
        <f t="shared" ref="M182:M220" si="165">S182/AE182*100</f>
        <v>82.304185659324261</v>
      </c>
      <c r="N182" s="4" t="s">
        <v>372</v>
      </c>
      <c r="O182" s="4" t="s">
        <v>156</v>
      </c>
      <c r="P182" s="4" t="s">
        <v>156</v>
      </c>
      <c r="Q182" s="68" t="s">
        <v>374</v>
      </c>
      <c r="R182" s="4" t="s">
        <v>36</v>
      </c>
      <c r="S182" s="99">
        <f t="shared" si="158"/>
        <v>812766.5</v>
      </c>
      <c r="T182" s="101">
        <v>655425.36</v>
      </c>
      <c r="U182" s="101">
        <v>157341.14000000001</v>
      </c>
      <c r="V182" s="99">
        <f t="shared" si="159"/>
        <v>154998.59</v>
      </c>
      <c r="W182" s="101">
        <v>115663.31</v>
      </c>
      <c r="X182" s="101">
        <v>39335.279999999999</v>
      </c>
      <c r="Y182" s="99">
        <f t="shared" si="164"/>
        <v>0</v>
      </c>
      <c r="Z182" s="101"/>
      <c r="AA182" s="101"/>
      <c r="AB182" s="99">
        <f t="shared" ref="AB182:AB220" si="166">AC182+AD182</f>
        <v>19750.3</v>
      </c>
      <c r="AC182" s="101">
        <v>15736.51</v>
      </c>
      <c r="AD182" s="101">
        <v>4013.79</v>
      </c>
      <c r="AE182" s="110">
        <f t="shared" si="162"/>
        <v>987515.39</v>
      </c>
      <c r="AF182" s="99"/>
      <c r="AG182" s="99">
        <f t="shared" si="163"/>
        <v>987515.39</v>
      </c>
      <c r="AH182" s="107" t="s">
        <v>648</v>
      </c>
      <c r="AI182" s="108" t="s">
        <v>475</v>
      </c>
      <c r="AJ182" s="109">
        <v>98751.53</v>
      </c>
      <c r="AK182" s="109">
        <v>0</v>
      </c>
      <c r="AL182" s="10"/>
    </row>
    <row r="183" spans="1:38" ht="141.75" x14ac:dyDescent="0.25">
      <c r="A183" s="11">
        <v>175</v>
      </c>
      <c r="B183" s="144">
        <v>111983</v>
      </c>
      <c r="C183" s="184">
        <v>238</v>
      </c>
      <c r="D183" s="144" t="s">
        <v>171</v>
      </c>
      <c r="E183" s="42" t="s">
        <v>165</v>
      </c>
      <c r="F183" s="89" t="s">
        <v>370</v>
      </c>
      <c r="G183" s="165" t="s">
        <v>681</v>
      </c>
      <c r="H183" s="62" t="s">
        <v>682</v>
      </c>
      <c r="I183" s="85" t="s">
        <v>475</v>
      </c>
      <c r="J183" s="48" t="s">
        <v>683</v>
      </c>
      <c r="K183" s="6">
        <v>43270</v>
      </c>
      <c r="L183" s="6">
        <v>43757</v>
      </c>
      <c r="M183" s="7">
        <f t="shared" si="165"/>
        <v>82.304184684756876</v>
      </c>
      <c r="N183" s="4" t="s">
        <v>372</v>
      </c>
      <c r="O183" s="4" t="s">
        <v>156</v>
      </c>
      <c r="P183" s="4" t="s">
        <v>156</v>
      </c>
      <c r="Q183" s="68" t="s">
        <v>374</v>
      </c>
      <c r="R183" s="4" t="s">
        <v>36</v>
      </c>
      <c r="S183" s="99">
        <f t="shared" si="158"/>
        <v>768299.49</v>
      </c>
      <c r="T183" s="101">
        <v>619566.6</v>
      </c>
      <c r="U183" s="101">
        <v>148732.89000000001</v>
      </c>
      <c r="V183" s="99">
        <f t="shared" si="159"/>
        <v>146518.51</v>
      </c>
      <c r="W183" s="101">
        <v>109335.29</v>
      </c>
      <c r="X183" s="101">
        <v>37183.22</v>
      </c>
      <c r="Y183" s="99">
        <f t="shared" si="164"/>
        <v>0</v>
      </c>
      <c r="Z183" s="101"/>
      <c r="AA183" s="101"/>
      <c r="AB183" s="99">
        <f t="shared" si="166"/>
        <v>18669.759999999998</v>
      </c>
      <c r="AC183" s="101">
        <v>14875.55</v>
      </c>
      <c r="AD183" s="101">
        <v>3794.21</v>
      </c>
      <c r="AE183" s="110">
        <f t="shared" si="162"/>
        <v>933487.76</v>
      </c>
      <c r="AF183" s="99">
        <v>0</v>
      </c>
      <c r="AG183" s="99">
        <f t="shared" si="163"/>
        <v>933487.76</v>
      </c>
      <c r="AH183" s="107" t="s">
        <v>648</v>
      </c>
      <c r="AI183" s="108" t="s">
        <v>475</v>
      </c>
      <c r="AJ183" s="109">
        <v>93000</v>
      </c>
      <c r="AK183" s="109">
        <v>0</v>
      </c>
      <c r="AL183" s="10"/>
    </row>
    <row r="184" spans="1:38" ht="220.5" x14ac:dyDescent="0.25">
      <c r="A184" s="203">
        <v>176</v>
      </c>
      <c r="B184" s="209">
        <v>115759</v>
      </c>
      <c r="C184" s="210">
        <v>400</v>
      </c>
      <c r="D184" s="209" t="s">
        <v>163</v>
      </c>
      <c r="E184" s="204" t="s">
        <v>165</v>
      </c>
      <c r="F184" s="208" t="s">
        <v>497</v>
      </c>
      <c r="G184" s="211" t="s">
        <v>684</v>
      </c>
      <c r="H184" s="207" t="s">
        <v>685</v>
      </c>
      <c r="I184" s="235" t="s">
        <v>686</v>
      </c>
      <c r="J184" s="206" t="s">
        <v>687</v>
      </c>
      <c r="K184" s="200">
        <v>43270</v>
      </c>
      <c r="L184" s="200">
        <v>44062</v>
      </c>
      <c r="M184" s="201" t="e">
        <v>#DIV/0!</v>
      </c>
      <c r="N184" s="202" t="s">
        <v>372</v>
      </c>
      <c r="O184" s="202" t="s">
        <v>156</v>
      </c>
      <c r="P184" s="202" t="s">
        <v>156</v>
      </c>
      <c r="Q184" s="205" t="s">
        <v>157</v>
      </c>
      <c r="R184" s="199" t="s">
        <v>36</v>
      </c>
      <c r="S184" s="99">
        <f t="shared" si="158"/>
        <v>11840890.029999999</v>
      </c>
      <c r="T184" s="101">
        <v>9548646.1699999999</v>
      </c>
      <c r="U184" s="101">
        <v>2292243.86</v>
      </c>
      <c r="V184" s="99">
        <f t="shared" si="159"/>
        <v>0</v>
      </c>
      <c r="W184" s="101"/>
      <c r="X184" s="101"/>
      <c r="Y184" s="99">
        <f t="shared" si="164"/>
        <v>2258116.17</v>
      </c>
      <c r="Z184" s="101">
        <v>1685055.21</v>
      </c>
      <c r="AA184" s="101">
        <v>573060.96</v>
      </c>
      <c r="AB184" s="99">
        <f t="shared" si="166"/>
        <v>0</v>
      </c>
      <c r="AC184" s="101"/>
      <c r="AD184" s="101"/>
      <c r="AE184" s="110">
        <f t="shared" si="162"/>
        <v>14099006.199999999</v>
      </c>
      <c r="AF184" s="99"/>
      <c r="AG184" s="99">
        <f t="shared" si="163"/>
        <v>14099006.199999999</v>
      </c>
      <c r="AH184" s="107" t="s">
        <v>648</v>
      </c>
      <c r="AI184" s="108" t="s">
        <v>187</v>
      </c>
      <c r="AJ184" s="109">
        <v>0</v>
      </c>
      <c r="AK184" s="109">
        <v>0</v>
      </c>
      <c r="AL184" s="10"/>
    </row>
    <row r="185" spans="1:38" ht="141.75" x14ac:dyDescent="0.25">
      <c r="A185" s="11">
        <v>177</v>
      </c>
      <c r="B185" s="144">
        <v>111409</v>
      </c>
      <c r="C185" s="184">
        <v>193</v>
      </c>
      <c r="D185" s="144" t="s">
        <v>172</v>
      </c>
      <c r="E185" s="42" t="s">
        <v>165</v>
      </c>
      <c r="F185" s="89" t="s">
        <v>370</v>
      </c>
      <c r="G185" s="213" t="s">
        <v>693</v>
      </c>
      <c r="H185" s="214" t="s">
        <v>692</v>
      </c>
      <c r="I185" s="85" t="s">
        <v>475</v>
      </c>
      <c r="J185" s="48" t="s">
        <v>694</v>
      </c>
      <c r="K185" s="6">
        <v>43271</v>
      </c>
      <c r="L185" s="6">
        <v>43758</v>
      </c>
      <c r="M185" s="7">
        <f t="shared" si="165"/>
        <v>82.304192821223239</v>
      </c>
      <c r="N185" s="4" t="s">
        <v>372</v>
      </c>
      <c r="O185" s="175" t="s">
        <v>156</v>
      </c>
      <c r="P185" s="175" t="s">
        <v>156</v>
      </c>
      <c r="Q185" s="68" t="s">
        <v>374</v>
      </c>
      <c r="R185" s="4" t="s">
        <v>36</v>
      </c>
      <c r="S185" s="212">
        <f>T185+U185</f>
        <v>813056.8</v>
      </c>
      <c r="T185" s="101">
        <v>655659.42000000004</v>
      </c>
      <c r="U185" s="101">
        <v>157397.38</v>
      </c>
      <c r="V185" s="99">
        <f t="shared" si="159"/>
        <v>155053.87</v>
      </c>
      <c r="W185" s="101">
        <v>115704.6</v>
      </c>
      <c r="X185" s="101">
        <v>39349.269999999997</v>
      </c>
      <c r="Y185" s="99">
        <f t="shared" si="164"/>
        <v>0</v>
      </c>
      <c r="Z185" s="101"/>
      <c r="AA185" s="101"/>
      <c r="AB185" s="99">
        <f t="shared" si="166"/>
        <v>19757.350000000002</v>
      </c>
      <c r="AC185" s="101">
        <v>15742.12</v>
      </c>
      <c r="AD185" s="101">
        <v>4015.23</v>
      </c>
      <c r="AE185" s="110">
        <f>S185+V185+Y185+AB185</f>
        <v>987868.02</v>
      </c>
      <c r="AF185" s="99">
        <v>0</v>
      </c>
      <c r="AG185" s="99">
        <f t="shared" si="163"/>
        <v>987868.02</v>
      </c>
      <c r="AH185" s="107" t="s">
        <v>648</v>
      </c>
      <c r="AI185" s="108" t="s">
        <v>187</v>
      </c>
      <c r="AJ185" s="109">
        <v>61095</v>
      </c>
      <c r="AK185" s="109">
        <v>0</v>
      </c>
      <c r="AL185" s="10"/>
    </row>
    <row r="186" spans="1:38" ht="141.75" x14ac:dyDescent="0.25">
      <c r="A186" s="11">
        <v>178</v>
      </c>
      <c r="B186" s="144">
        <v>118676</v>
      </c>
      <c r="C186" s="184">
        <v>432</v>
      </c>
      <c r="D186" s="144" t="s">
        <v>172</v>
      </c>
      <c r="E186" s="42" t="s">
        <v>754</v>
      </c>
      <c r="F186" s="89" t="s">
        <v>695</v>
      </c>
      <c r="G186" s="185" t="s">
        <v>697</v>
      </c>
      <c r="H186" s="62" t="s">
        <v>698</v>
      </c>
      <c r="I186" s="85" t="s">
        <v>699</v>
      </c>
      <c r="J186" s="48" t="s">
        <v>700</v>
      </c>
      <c r="K186" s="6">
        <v>43270</v>
      </c>
      <c r="L186" s="6">
        <v>43818</v>
      </c>
      <c r="M186" s="7">
        <f t="shared" si="165"/>
        <v>83.983861980210861</v>
      </c>
      <c r="N186" s="4" t="s">
        <v>372</v>
      </c>
      <c r="O186" s="175" t="s">
        <v>156</v>
      </c>
      <c r="P186" s="175" t="s">
        <v>156</v>
      </c>
      <c r="Q186" s="68" t="s">
        <v>157</v>
      </c>
      <c r="R186" s="4" t="s">
        <v>36</v>
      </c>
      <c r="S186" s="99">
        <f t="shared" si="158"/>
        <v>3030823.88</v>
      </c>
      <c r="T186" s="101">
        <v>2444095.39</v>
      </c>
      <c r="U186" s="101">
        <v>586728.49</v>
      </c>
      <c r="V186" s="99">
        <f t="shared" si="159"/>
        <v>0</v>
      </c>
      <c r="W186" s="101"/>
      <c r="X186" s="101"/>
      <c r="Y186" s="99">
        <f t="shared" si="164"/>
        <v>577993.11</v>
      </c>
      <c r="Z186" s="101">
        <v>431310.99</v>
      </c>
      <c r="AA186" s="101">
        <v>146682.12</v>
      </c>
      <c r="AB186" s="99">
        <f t="shared" si="166"/>
        <v>0</v>
      </c>
      <c r="AC186" s="101"/>
      <c r="AD186" s="101"/>
      <c r="AE186" s="110">
        <f t="shared" si="162"/>
        <v>3608816.9899999998</v>
      </c>
      <c r="AF186" s="99">
        <v>0</v>
      </c>
      <c r="AG186" s="99">
        <f t="shared" si="163"/>
        <v>3608816.9899999998</v>
      </c>
      <c r="AH186" s="107" t="s">
        <v>648</v>
      </c>
      <c r="AI186" s="108" t="s">
        <v>187</v>
      </c>
      <c r="AJ186" s="109">
        <v>0</v>
      </c>
      <c r="AK186" s="109">
        <v>0</v>
      </c>
      <c r="AL186" s="10"/>
    </row>
    <row r="187" spans="1:38" ht="267.75" x14ac:dyDescent="0.25">
      <c r="A187" s="11">
        <v>179</v>
      </c>
      <c r="B187" s="144">
        <v>111610</v>
      </c>
      <c r="C187" s="184">
        <v>374</v>
      </c>
      <c r="D187" s="144" t="s">
        <v>163</v>
      </c>
      <c r="E187" s="42" t="s">
        <v>696</v>
      </c>
      <c r="F187" s="89" t="s">
        <v>701</v>
      </c>
      <c r="G187" s="185" t="s">
        <v>703</v>
      </c>
      <c r="H187" s="62" t="s">
        <v>702</v>
      </c>
      <c r="I187" s="85" t="s">
        <v>704</v>
      </c>
      <c r="J187" s="48" t="s">
        <v>708</v>
      </c>
      <c r="K187" s="6">
        <v>43272</v>
      </c>
      <c r="L187" s="6">
        <v>43637</v>
      </c>
      <c r="M187" s="7">
        <f t="shared" si="165"/>
        <v>82.304187026365085</v>
      </c>
      <c r="N187" s="4" t="s">
        <v>372</v>
      </c>
      <c r="O187" s="175" t="s">
        <v>156</v>
      </c>
      <c r="P187" s="175" t="s">
        <v>156</v>
      </c>
      <c r="Q187" s="68" t="s">
        <v>374</v>
      </c>
      <c r="R187" s="4" t="s">
        <v>36</v>
      </c>
      <c r="S187" s="99">
        <f t="shared" si="158"/>
        <v>3413208.4300000006</v>
      </c>
      <c r="T187" s="101">
        <v>2752455.24</v>
      </c>
      <c r="U187" s="101">
        <v>660753.19000000018</v>
      </c>
      <c r="V187" s="99">
        <f t="shared" si="159"/>
        <v>650915.63000000012</v>
      </c>
      <c r="W187" s="101">
        <v>485727.35000000009</v>
      </c>
      <c r="X187" s="101">
        <v>165188.28000000003</v>
      </c>
      <c r="Y187" s="99">
        <f t="shared" si="164"/>
        <v>0</v>
      </c>
      <c r="Z187" s="101">
        <v>0</v>
      </c>
      <c r="AA187" s="101">
        <v>0</v>
      </c>
      <c r="AB187" s="99">
        <f t="shared" si="166"/>
        <v>82941.300000000017</v>
      </c>
      <c r="AC187" s="101">
        <v>66085.326136337957</v>
      </c>
      <c r="AD187" s="101">
        <v>16855.97386366206</v>
      </c>
      <c r="AE187" s="110">
        <f>S187+V187+Y187+AB187</f>
        <v>4147065.3600000003</v>
      </c>
      <c r="AF187" s="99">
        <v>0</v>
      </c>
      <c r="AG187" s="99">
        <f t="shared" si="163"/>
        <v>4147065.3600000003</v>
      </c>
      <c r="AH187" s="107" t="s">
        <v>648</v>
      </c>
      <c r="AI187" s="108" t="s">
        <v>187</v>
      </c>
      <c r="AJ187" s="109">
        <v>413506.52</v>
      </c>
      <c r="AK187" s="109">
        <v>0</v>
      </c>
      <c r="AL187" s="10"/>
    </row>
    <row r="188" spans="1:38" ht="141.75" x14ac:dyDescent="0.25">
      <c r="A188" s="11">
        <v>180</v>
      </c>
      <c r="B188" s="144">
        <v>110423</v>
      </c>
      <c r="C188" s="184">
        <v>207</v>
      </c>
      <c r="D188" s="144" t="s">
        <v>173</v>
      </c>
      <c r="E188" s="42" t="s">
        <v>165</v>
      </c>
      <c r="F188" s="89" t="s">
        <v>370</v>
      </c>
      <c r="G188" s="185" t="s">
        <v>705</v>
      </c>
      <c r="H188" s="222" t="s">
        <v>706</v>
      </c>
      <c r="I188" s="85" t="s">
        <v>475</v>
      </c>
      <c r="J188" s="48" t="s">
        <v>707</v>
      </c>
      <c r="K188" s="6">
        <v>43272</v>
      </c>
      <c r="L188" s="6">
        <v>43759</v>
      </c>
      <c r="M188" s="7">
        <f t="shared" si="165"/>
        <v>82.304184780767926</v>
      </c>
      <c r="N188" s="4" t="s">
        <v>372</v>
      </c>
      <c r="O188" s="4" t="s">
        <v>360</v>
      </c>
      <c r="P188" s="4" t="s">
        <v>360</v>
      </c>
      <c r="Q188" s="68" t="s">
        <v>374</v>
      </c>
      <c r="R188" s="4" t="s">
        <v>36</v>
      </c>
      <c r="S188" s="99">
        <f t="shared" si="158"/>
        <v>823039.14</v>
      </c>
      <c r="T188" s="101">
        <v>663709.36</v>
      </c>
      <c r="U188" s="101">
        <v>159329.78</v>
      </c>
      <c r="V188" s="99">
        <f>W188+X188</f>
        <v>156957.63</v>
      </c>
      <c r="W188" s="101">
        <v>117125.18</v>
      </c>
      <c r="X188" s="101">
        <v>39832.449999999997</v>
      </c>
      <c r="Y188" s="99">
        <f>Z188+AA188</f>
        <v>0</v>
      </c>
      <c r="Z188" s="101"/>
      <c r="AA188" s="101"/>
      <c r="AB188" s="99">
        <f t="shared" si="166"/>
        <v>19999.939999999999</v>
      </c>
      <c r="AC188" s="101">
        <v>15935.4</v>
      </c>
      <c r="AD188" s="101">
        <v>4064.54</v>
      </c>
      <c r="AE188" s="110">
        <f t="shared" si="162"/>
        <v>999996.71</v>
      </c>
      <c r="AF188" s="99">
        <v>0</v>
      </c>
      <c r="AG188" s="99">
        <f t="shared" si="163"/>
        <v>999996.71</v>
      </c>
      <c r="AH188" s="107" t="s">
        <v>648</v>
      </c>
      <c r="AI188" s="108" t="s">
        <v>187</v>
      </c>
      <c r="AJ188" s="109">
        <v>55440</v>
      </c>
      <c r="AK188" s="109">
        <v>0</v>
      </c>
      <c r="AL188" s="10"/>
    </row>
    <row r="189" spans="1:38" ht="141.75" x14ac:dyDescent="0.25">
      <c r="A189" s="11">
        <v>181</v>
      </c>
      <c r="B189" s="144">
        <v>111199</v>
      </c>
      <c r="C189" s="184">
        <v>147</v>
      </c>
      <c r="D189" s="144" t="s">
        <v>712</v>
      </c>
      <c r="E189" s="42" t="s">
        <v>165</v>
      </c>
      <c r="F189" s="89" t="s">
        <v>370</v>
      </c>
      <c r="G189" s="185" t="s">
        <v>755</v>
      </c>
      <c r="H189" s="62" t="s">
        <v>756</v>
      </c>
      <c r="I189" s="85" t="s">
        <v>757</v>
      </c>
      <c r="J189" s="48" t="s">
        <v>758</v>
      </c>
      <c r="K189" s="6">
        <v>43277</v>
      </c>
      <c r="L189" s="6">
        <v>44190</v>
      </c>
      <c r="M189" s="7">
        <f t="shared" si="165"/>
        <v>82.524995224288418</v>
      </c>
      <c r="N189" s="4" t="s">
        <v>372</v>
      </c>
      <c r="O189" s="4" t="s">
        <v>360</v>
      </c>
      <c r="P189" s="4" t="s">
        <v>360</v>
      </c>
      <c r="Q189" s="68" t="s">
        <v>374</v>
      </c>
      <c r="R189" s="4" t="s">
        <v>36</v>
      </c>
      <c r="S189" s="99">
        <f>T189+U189</f>
        <v>825126.99</v>
      </c>
      <c r="T189" s="101">
        <v>665393.03</v>
      </c>
      <c r="U189" s="101">
        <v>159733.96</v>
      </c>
      <c r="V189" s="99">
        <f t="shared" si="159"/>
        <v>154726.99</v>
      </c>
      <c r="W189" s="101">
        <v>115327.75</v>
      </c>
      <c r="X189" s="101">
        <v>39399.24</v>
      </c>
      <c r="Y189" s="99">
        <f>Z189+AA189</f>
        <v>0</v>
      </c>
      <c r="Z189" s="101">
        <v>0</v>
      </c>
      <c r="AA189" s="101">
        <v>0</v>
      </c>
      <c r="AB189" s="99">
        <f>AC189+AD189</f>
        <v>19997.02</v>
      </c>
      <c r="AC189" s="101">
        <v>15933.08</v>
      </c>
      <c r="AD189" s="101">
        <v>4063.94</v>
      </c>
      <c r="AE189" s="110">
        <f t="shared" si="162"/>
        <v>999851</v>
      </c>
      <c r="AF189" s="99">
        <v>0</v>
      </c>
      <c r="AG189" s="99">
        <f t="shared" si="163"/>
        <v>999851</v>
      </c>
      <c r="AH189" s="107" t="s">
        <v>648</v>
      </c>
      <c r="AI189" s="108" t="s">
        <v>187</v>
      </c>
      <c r="AJ189" s="109">
        <v>99985.1</v>
      </c>
      <c r="AK189" s="109">
        <v>0</v>
      </c>
      <c r="AL189" s="10"/>
    </row>
    <row r="190" spans="1:38" ht="189" x14ac:dyDescent="0.25">
      <c r="A190" s="11">
        <v>182</v>
      </c>
      <c r="B190" s="144">
        <v>109686</v>
      </c>
      <c r="C190" s="184">
        <v>122</v>
      </c>
      <c r="D190" s="144" t="s">
        <v>174</v>
      </c>
      <c r="E190" s="12" t="s">
        <v>241</v>
      </c>
      <c r="F190" s="89" t="s">
        <v>380</v>
      </c>
      <c r="G190" s="18" t="s">
        <v>718</v>
      </c>
      <c r="H190" s="62" t="s">
        <v>719</v>
      </c>
      <c r="I190" s="85" t="s">
        <v>475</v>
      </c>
      <c r="J190" s="48" t="s">
        <v>720</v>
      </c>
      <c r="K190" s="6">
        <v>43276</v>
      </c>
      <c r="L190" s="6">
        <v>43763</v>
      </c>
      <c r="M190" s="7">
        <f t="shared" si="165"/>
        <v>85.000000118226325</v>
      </c>
      <c r="N190" s="4">
        <v>2</v>
      </c>
      <c r="O190" s="4" t="s">
        <v>721</v>
      </c>
      <c r="P190" s="4" t="s">
        <v>721</v>
      </c>
      <c r="Q190" s="68" t="s">
        <v>223</v>
      </c>
      <c r="R190" s="4" t="s">
        <v>36</v>
      </c>
      <c r="S190" s="99">
        <f t="shared" si="158"/>
        <v>359480.02</v>
      </c>
      <c r="T190" s="101">
        <v>359480.02</v>
      </c>
      <c r="U190" s="101">
        <v>0</v>
      </c>
      <c r="V190" s="99">
        <f t="shared" si="159"/>
        <v>54979.3</v>
      </c>
      <c r="W190" s="101">
        <v>54979.3</v>
      </c>
      <c r="X190" s="101">
        <v>0</v>
      </c>
      <c r="Y190" s="99">
        <f t="shared" si="164"/>
        <v>8458.35</v>
      </c>
      <c r="Z190" s="101">
        <v>8458.35</v>
      </c>
      <c r="AA190" s="101">
        <v>0</v>
      </c>
      <c r="AB190" s="99">
        <f t="shared" si="166"/>
        <v>0</v>
      </c>
      <c r="AC190" s="101"/>
      <c r="AD190" s="101"/>
      <c r="AE190" s="110">
        <f t="shared" si="162"/>
        <v>422917.67</v>
      </c>
      <c r="AF190" s="99">
        <v>0</v>
      </c>
      <c r="AG190" s="99">
        <f t="shared" si="163"/>
        <v>422917.67</v>
      </c>
      <c r="AH190" s="107" t="s">
        <v>648</v>
      </c>
      <c r="AI190" s="108" t="s">
        <v>187</v>
      </c>
      <c r="AJ190" s="125">
        <v>0</v>
      </c>
      <c r="AK190" s="109">
        <v>0</v>
      </c>
      <c r="AL190" s="10"/>
    </row>
    <row r="191" spans="1:38" ht="315" x14ac:dyDescent="0.25">
      <c r="A191" s="11">
        <v>183</v>
      </c>
      <c r="B191" s="144">
        <v>111846</v>
      </c>
      <c r="C191" s="184">
        <v>165</v>
      </c>
      <c r="D191" s="144" t="s">
        <v>176</v>
      </c>
      <c r="E191" s="42" t="s">
        <v>165</v>
      </c>
      <c r="F191" s="89" t="s">
        <v>370</v>
      </c>
      <c r="G191" s="18" t="s">
        <v>728</v>
      </c>
      <c r="H191" s="62" t="s">
        <v>729</v>
      </c>
      <c r="I191" s="85" t="s">
        <v>475</v>
      </c>
      <c r="J191" s="48" t="s">
        <v>730</v>
      </c>
      <c r="K191" s="6">
        <v>43278</v>
      </c>
      <c r="L191" s="6">
        <v>43643</v>
      </c>
      <c r="M191" s="7">
        <f t="shared" si="165"/>
        <v>82.304186166768261</v>
      </c>
      <c r="N191" s="4" t="s">
        <v>372</v>
      </c>
      <c r="O191" s="4" t="s">
        <v>360</v>
      </c>
      <c r="P191" s="4" t="s">
        <v>360</v>
      </c>
      <c r="Q191" s="68" t="s">
        <v>374</v>
      </c>
      <c r="R191" s="4" t="s">
        <v>36</v>
      </c>
      <c r="S191" s="99">
        <f t="shared" si="158"/>
        <v>693954.33</v>
      </c>
      <c r="T191" s="101">
        <v>559613.69999999995</v>
      </c>
      <c r="U191" s="101">
        <v>134340.63</v>
      </c>
      <c r="V191" s="99">
        <f t="shared" si="159"/>
        <v>132340.51</v>
      </c>
      <c r="W191" s="101">
        <v>98755.36</v>
      </c>
      <c r="X191" s="101">
        <v>33585.15</v>
      </c>
      <c r="Y191" s="99">
        <f>Z191+AA191</f>
        <v>0</v>
      </c>
      <c r="Z191" s="101">
        <v>0</v>
      </c>
      <c r="AA191" s="101">
        <v>0</v>
      </c>
      <c r="AB191" s="99">
        <f>AC191+AD191</f>
        <v>16863.16</v>
      </c>
      <c r="AC191" s="101">
        <v>13436.1</v>
      </c>
      <c r="AD191" s="101">
        <v>3427.06</v>
      </c>
      <c r="AE191" s="110">
        <f t="shared" si="162"/>
        <v>843158</v>
      </c>
      <c r="AF191" s="99">
        <v>0</v>
      </c>
      <c r="AG191" s="99">
        <f t="shared" si="163"/>
        <v>843158</v>
      </c>
      <c r="AH191" s="107" t="s">
        <v>648</v>
      </c>
      <c r="AI191" s="108" t="s">
        <v>187</v>
      </c>
      <c r="AJ191" s="109">
        <v>84315</v>
      </c>
      <c r="AK191" s="109">
        <v>0</v>
      </c>
      <c r="AL191" s="10"/>
    </row>
    <row r="192" spans="1:38" ht="409.5" x14ac:dyDescent="0.25">
      <c r="A192" s="11">
        <v>184</v>
      </c>
      <c r="B192" s="144">
        <v>110795</v>
      </c>
      <c r="C192" s="184">
        <v>127</v>
      </c>
      <c r="D192" s="144" t="s">
        <v>176</v>
      </c>
      <c r="E192" s="42" t="s">
        <v>165</v>
      </c>
      <c r="F192" s="89" t="s">
        <v>370</v>
      </c>
      <c r="G192" s="18" t="s">
        <v>731</v>
      </c>
      <c r="H192" s="62" t="s">
        <v>736</v>
      </c>
      <c r="I192" s="85" t="s">
        <v>737</v>
      </c>
      <c r="J192" s="237" t="s">
        <v>738</v>
      </c>
      <c r="K192" s="6">
        <v>43278</v>
      </c>
      <c r="L192" s="6">
        <v>43765</v>
      </c>
      <c r="M192" s="7">
        <f t="shared" si="165"/>
        <v>82.304181171723172</v>
      </c>
      <c r="N192" s="4" t="s">
        <v>372</v>
      </c>
      <c r="O192" s="4" t="s">
        <v>360</v>
      </c>
      <c r="P192" s="4" t="s">
        <v>360</v>
      </c>
      <c r="Q192" s="68" t="s">
        <v>374</v>
      </c>
      <c r="R192" s="4" t="s">
        <v>36</v>
      </c>
      <c r="S192" s="99">
        <f t="shared" si="158"/>
        <v>818511.09</v>
      </c>
      <c r="T192" s="101">
        <v>660057.88</v>
      </c>
      <c r="U192" s="101">
        <v>158453.21</v>
      </c>
      <c r="V192" s="99">
        <f t="shared" si="159"/>
        <v>156094.12</v>
      </c>
      <c r="W192" s="101">
        <v>116480.81</v>
      </c>
      <c r="X192" s="101">
        <v>39613.31</v>
      </c>
      <c r="Y192" s="99">
        <f t="shared" si="164"/>
        <v>0</v>
      </c>
      <c r="Z192" s="101"/>
      <c r="AA192" s="101"/>
      <c r="AB192" s="99">
        <f t="shared" si="166"/>
        <v>19889.939999999999</v>
      </c>
      <c r="AC192" s="101">
        <v>15847.76</v>
      </c>
      <c r="AD192" s="101">
        <v>4042.18</v>
      </c>
      <c r="AE192" s="110">
        <f t="shared" si="162"/>
        <v>994495.14999999991</v>
      </c>
      <c r="AF192" s="99"/>
      <c r="AG192" s="99">
        <f t="shared" si="163"/>
        <v>994495.14999999991</v>
      </c>
      <c r="AH192" s="107" t="s">
        <v>648</v>
      </c>
      <c r="AI192" s="108"/>
      <c r="AJ192" s="109">
        <v>99449.5</v>
      </c>
      <c r="AK192" s="109">
        <v>0</v>
      </c>
      <c r="AL192" s="10"/>
    </row>
    <row r="193" spans="1:38" ht="173.25" x14ac:dyDescent="0.25">
      <c r="A193" s="11">
        <v>185</v>
      </c>
      <c r="B193" s="144">
        <v>110651</v>
      </c>
      <c r="C193" s="184">
        <v>226</v>
      </c>
      <c r="D193" s="144" t="s">
        <v>173</v>
      </c>
      <c r="E193" s="42" t="s">
        <v>165</v>
      </c>
      <c r="F193" s="89" t="s">
        <v>370</v>
      </c>
      <c r="G193" s="185" t="s">
        <v>732</v>
      </c>
      <c r="H193" s="62" t="s">
        <v>733</v>
      </c>
      <c r="I193" s="85" t="s">
        <v>734</v>
      </c>
      <c r="J193" s="237" t="s">
        <v>735</v>
      </c>
      <c r="K193" s="6">
        <v>43278</v>
      </c>
      <c r="L193" s="6">
        <v>43765</v>
      </c>
      <c r="M193" s="7">
        <f t="shared" si="165"/>
        <v>82.795862353225218</v>
      </c>
      <c r="N193" s="4" t="s">
        <v>372</v>
      </c>
      <c r="O193" s="4" t="s">
        <v>360</v>
      </c>
      <c r="P193" s="4" t="s">
        <v>360</v>
      </c>
      <c r="Q193" s="68" t="s">
        <v>374</v>
      </c>
      <c r="R193" s="4" t="s">
        <v>36</v>
      </c>
      <c r="S193" s="99">
        <f t="shared" si="158"/>
        <v>774090.94000000006</v>
      </c>
      <c r="T193" s="101">
        <v>624236.92000000004</v>
      </c>
      <c r="U193" s="101">
        <v>149854.01999999999</v>
      </c>
      <c r="V193" s="99">
        <f t="shared" si="159"/>
        <v>142149.4</v>
      </c>
      <c r="W193" s="101">
        <v>105798.26</v>
      </c>
      <c r="X193" s="101">
        <v>36351.14</v>
      </c>
      <c r="Y193" s="99">
        <f t="shared" si="164"/>
        <v>0</v>
      </c>
      <c r="Z193" s="101"/>
      <c r="AA193" s="101"/>
      <c r="AB193" s="99">
        <f t="shared" si="166"/>
        <v>18698.82</v>
      </c>
      <c r="AC193" s="101">
        <v>14898.69</v>
      </c>
      <c r="AD193" s="101">
        <v>3800.13</v>
      </c>
      <c r="AE193" s="110">
        <f t="shared" si="162"/>
        <v>934939.16</v>
      </c>
      <c r="AF193" s="99">
        <v>0</v>
      </c>
      <c r="AG193" s="99">
        <f t="shared" si="163"/>
        <v>934939.16</v>
      </c>
      <c r="AH193" s="107" t="s">
        <v>648</v>
      </c>
      <c r="AI193" s="108" t="s">
        <v>187</v>
      </c>
      <c r="AJ193" s="109">
        <v>93127.69</v>
      </c>
      <c r="AK193" s="109">
        <v>0</v>
      </c>
      <c r="AL193" s="10"/>
    </row>
    <row r="194" spans="1:38" ht="267.75" x14ac:dyDescent="0.25">
      <c r="A194" s="11">
        <v>186</v>
      </c>
      <c r="B194" s="144">
        <v>111787</v>
      </c>
      <c r="C194" s="184">
        <v>169</v>
      </c>
      <c r="D194" s="144" t="s">
        <v>176</v>
      </c>
      <c r="E194" s="42" t="s">
        <v>165</v>
      </c>
      <c r="F194" s="89" t="s">
        <v>370</v>
      </c>
      <c r="G194" s="18" t="s">
        <v>739</v>
      </c>
      <c r="H194" s="62" t="s">
        <v>740</v>
      </c>
      <c r="I194" s="85" t="s">
        <v>475</v>
      </c>
      <c r="J194" s="237" t="s">
        <v>741</v>
      </c>
      <c r="K194" s="6">
        <v>43278</v>
      </c>
      <c r="L194" s="6">
        <v>43765</v>
      </c>
      <c r="M194" s="7">
        <f t="shared" si="165"/>
        <v>82.3041870859943</v>
      </c>
      <c r="N194" s="4" t="s">
        <v>372</v>
      </c>
      <c r="O194" s="4" t="s">
        <v>360</v>
      </c>
      <c r="P194" s="4" t="s">
        <v>360</v>
      </c>
      <c r="Q194" s="68" t="s">
        <v>374</v>
      </c>
      <c r="R194" s="4" t="s">
        <v>36</v>
      </c>
      <c r="S194" s="99">
        <f t="shared" si="158"/>
        <v>822921.17999999993</v>
      </c>
      <c r="T194" s="101">
        <v>663614.23</v>
      </c>
      <c r="U194" s="101">
        <v>159306.95000000001</v>
      </c>
      <c r="V194" s="99">
        <f t="shared" si="159"/>
        <v>156935.10999999999</v>
      </c>
      <c r="W194" s="101">
        <v>117108.39</v>
      </c>
      <c r="X194" s="101">
        <v>39826.720000000001</v>
      </c>
      <c r="Y194" s="99">
        <f t="shared" si="164"/>
        <v>0</v>
      </c>
      <c r="Z194" s="101"/>
      <c r="AA194" s="101"/>
      <c r="AB194" s="99">
        <f t="shared" si="166"/>
        <v>19997.07</v>
      </c>
      <c r="AC194" s="101">
        <v>15933.12</v>
      </c>
      <c r="AD194" s="101">
        <v>4063.95</v>
      </c>
      <c r="AE194" s="110">
        <f t="shared" si="162"/>
        <v>999853.35999999987</v>
      </c>
      <c r="AF194" s="99"/>
      <c r="AG194" s="99">
        <f t="shared" si="163"/>
        <v>999853.35999999987</v>
      </c>
      <c r="AH194" s="107" t="s">
        <v>648</v>
      </c>
      <c r="AI194" s="108"/>
      <c r="AJ194" s="109">
        <v>86422</v>
      </c>
      <c r="AK194" s="109">
        <v>0</v>
      </c>
      <c r="AL194" s="10"/>
    </row>
    <row r="195" spans="1:38" ht="267.75" x14ac:dyDescent="0.25">
      <c r="A195" s="11">
        <v>187</v>
      </c>
      <c r="B195" s="144">
        <v>113139</v>
      </c>
      <c r="C195" s="184">
        <v>387</v>
      </c>
      <c r="D195" s="144" t="s">
        <v>163</v>
      </c>
      <c r="E195" s="42" t="s">
        <v>754</v>
      </c>
      <c r="F195" s="89" t="s">
        <v>701</v>
      </c>
      <c r="G195" s="18" t="s">
        <v>748</v>
      </c>
      <c r="H195" s="62" t="s">
        <v>747</v>
      </c>
      <c r="I195" s="85" t="s">
        <v>749</v>
      </c>
      <c r="J195" s="237" t="s">
        <v>750</v>
      </c>
      <c r="K195" s="6">
        <v>43273</v>
      </c>
      <c r="L195" s="6">
        <v>43760</v>
      </c>
      <c r="M195" s="7">
        <f t="shared" si="165"/>
        <v>82.304185106128585</v>
      </c>
      <c r="N195" s="4" t="s">
        <v>372</v>
      </c>
      <c r="O195" s="4" t="s">
        <v>360</v>
      </c>
      <c r="P195" s="4" t="s">
        <v>360</v>
      </c>
      <c r="Q195" s="68" t="s">
        <v>374</v>
      </c>
      <c r="R195" s="4" t="s">
        <v>36</v>
      </c>
      <c r="S195" s="99">
        <f t="shared" si="158"/>
        <v>3201407.46</v>
      </c>
      <c r="T195" s="101">
        <v>2581656.2000000002</v>
      </c>
      <c r="U195" s="101">
        <v>619751.26</v>
      </c>
      <c r="V195" s="99">
        <f t="shared" si="159"/>
        <v>610524.23</v>
      </c>
      <c r="W195" s="101">
        <v>455586.4</v>
      </c>
      <c r="X195" s="101">
        <v>154937.82999999999</v>
      </c>
      <c r="Y195" s="99">
        <f t="shared" si="164"/>
        <v>0</v>
      </c>
      <c r="Z195" s="101">
        <v>0</v>
      </c>
      <c r="AA195" s="101">
        <v>0</v>
      </c>
      <c r="AB195" s="99">
        <f t="shared" si="166"/>
        <v>77794.52</v>
      </c>
      <c r="AC195" s="101">
        <v>61984.53</v>
      </c>
      <c r="AD195" s="101">
        <v>15809.99</v>
      </c>
      <c r="AE195" s="110">
        <f t="shared" si="162"/>
        <v>3889726.21</v>
      </c>
      <c r="AF195" s="99">
        <v>0</v>
      </c>
      <c r="AG195" s="99">
        <f t="shared" si="163"/>
        <v>3889726.21</v>
      </c>
      <c r="AH195" s="107" t="s">
        <v>648</v>
      </c>
      <c r="AI195" s="108" t="s">
        <v>187</v>
      </c>
      <c r="AJ195" s="109">
        <v>388971</v>
      </c>
      <c r="AK195" s="109">
        <v>0</v>
      </c>
      <c r="AL195" s="10"/>
    </row>
    <row r="196" spans="1:38" ht="267.75" x14ac:dyDescent="0.25">
      <c r="A196" s="11">
        <v>188</v>
      </c>
      <c r="B196" s="144">
        <v>111603</v>
      </c>
      <c r="C196" s="184">
        <v>195</v>
      </c>
      <c r="D196" s="144" t="s">
        <v>172</v>
      </c>
      <c r="E196" s="42" t="s">
        <v>165</v>
      </c>
      <c r="F196" s="89" t="s">
        <v>370</v>
      </c>
      <c r="G196" s="250" t="s">
        <v>765</v>
      </c>
      <c r="H196" s="250" t="s">
        <v>763</v>
      </c>
      <c r="I196" s="65" t="s">
        <v>762</v>
      </c>
      <c r="J196" s="237" t="s">
        <v>764</v>
      </c>
      <c r="K196" s="6">
        <v>43283</v>
      </c>
      <c r="L196" s="6">
        <v>43771</v>
      </c>
      <c r="M196" s="7">
        <f t="shared" si="165"/>
        <v>82.579448275690311</v>
      </c>
      <c r="N196" s="4" t="s">
        <v>372</v>
      </c>
      <c r="O196" s="4" t="s">
        <v>360</v>
      </c>
      <c r="P196" s="4" t="s">
        <v>360</v>
      </c>
      <c r="Q196" s="68" t="s">
        <v>374</v>
      </c>
      <c r="R196" s="4" t="s">
        <v>36</v>
      </c>
      <c r="S196" s="99">
        <f t="shared" si="158"/>
        <v>822254.5</v>
      </c>
      <c r="T196" s="101">
        <v>663076.6</v>
      </c>
      <c r="U196" s="101">
        <v>159177.9</v>
      </c>
      <c r="V196" s="99">
        <f t="shared" si="159"/>
        <v>153544.45000000001</v>
      </c>
      <c r="W196" s="101">
        <v>114413.25</v>
      </c>
      <c r="X196" s="101">
        <v>39131.199999999997</v>
      </c>
      <c r="Y196" s="99">
        <f t="shared" si="164"/>
        <v>0</v>
      </c>
      <c r="Z196" s="101"/>
      <c r="AA196" s="101"/>
      <c r="AB196" s="99">
        <f t="shared" si="166"/>
        <v>19914.29</v>
      </c>
      <c r="AC196" s="101">
        <v>15867.14</v>
      </c>
      <c r="AD196" s="101">
        <v>4047.15</v>
      </c>
      <c r="AE196" s="110">
        <f t="shared" si="162"/>
        <v>995713.24</v>
      </c>
      <c r="AF196" s="99">
        <v>0</v>
      </c>
      <c r="AG196" s="99">
        <f t="shared" si="163"/>
        <v>995713.24</v>
      </c>
      <c r="AH196" s="107" t="s">
        <v>648</v>
      </c>
      <c r="AI196" s="108" t="s">
        <v>187</v>
      </c>
      <c r="AJ196" s="109">
        <v>99571.31</v>
      </c>
      <c r="AK196" s="109">
        <v>0</v>
      </c>
      <c r="AL196" s="10"/>
    </row>
    <row r="197" spans="1:38" ht="141.75" x14ac:dyDescent="0.25">
      <c r="A197" s="11">
        <v>189</v>
      </c>
      <c r="B197" s="144">
        <v>113188</v>
      </c>
      <c r="C197" s="184">
        <v>246</v>
      </c>
      <c r="D197" s="144" t="s">
        <v>171</v>
      </c>
      <c r="E197" s="42" t="s">
        <v>165</v>
      </c>
      <c r="F197" s="89" t="s">
        <v>370</v>
      </c>
      <c r="G197" s="185" t="s">
        <v>771</v>
      </c>
      <c r="H197" s="62" t="s">
        <v>772</v>
      </c>
      <c r="I197" s="85" t="s">
        <v>475</v>
      </c>
      <c r="J197" s="237" t="s">
        <v>773</v>
      </c>
      <c r="K197" s="6">
        <v>43284</v>
      </c>
      <c r="L197" s="6">
        <v>43711</v>
      </c>
      <c r="M197" s="7">
        <f t="shared" si="165"/>
        <v>82.304188575115816</v>
      </c>
      <c r="N197" s="4" t="s">
        <v>372</v>
      </c>
      <c r="O197" s="4" t="s">
        <v>360</v>
      </c>
      <c r="P197" s="4" t="s">
        <v>360</v>
      </c>
      <c r="Q197" s="68" t="s">
        <v>374</v>
      </c>
      <c r="R197" s="4" t="s">
        <v>36</v>
      </c>
      <c r="S197" s="99">
        <f t="shared" si="158"/>
        <v>745468.83000000007</v>
      </c>
      <c r="T197" s="101">
        <v>601155.66</v>
      </c>
      <c r="U197" s="101">
        <v>144313.17000000001</v>
      </c>
      <c r="V197" s="99">
        <f t="shared" si="159"/>
        <v>142164.54</v>
      </c>
      <c r="W197" s="101">
        <v>106086.28</v>
      </c>
      <c r="X197" s="101">
        <v>36078.26</v>
      </c>
      <c r="Y197" s="99">
        <f t="shared" si="164"/>
        <v>0</v>
      </c>
      <c r="Z197" s="101">
        <v>0</v>
      </c>
      <c r="AA197" s="101">
        <v>0</v>
      </c>
      <c r="AB197" s="99">
        <f t="shared" si="166"/>
        <v>18114.98</v>
      </c>
      <c r="AC197" s="101">
        <v>14433.5</v>
      </c>
      <c r="AD197" s="101">
        <v>3681.48</v>
      </c>
      <c r="AE197" s="110">
        <f t="shared" si="162"/>
        <v>905748.35000000009</v>
      </c>
      <c r="AF197" s="99">
        <v>0</v>
      </c>
      <c r="AG197" s="99">
        <f t="shared" si="163"/>
        <v>905748.35000000009</v>
      </c>
      <c r="AH197" s="107" t="s">
        <v>648</v>
      </c>
      <c r="AI197" s="108" t="s">
        <v>187</v>
      </c>
      <c r="AJ197" s="109">
        <v>90574.83</v>
      </c>
      <c r="AK197" s="109">
        <v>0</v>
      </c>
      <c r="AL197" s="10"/>
    </row>
    <row r="198" spans="1:38" ht="189" x14ac:dyDescent="0.25">
      <c r="A198" s="11">
        <v>190</v>
      </c>
      <c r="B198" s="144">
        <v>116097</v>
      </c>
      <c r="C198" s="184">
        <v>394</v>
      </c>
      <c r="D198" s="144" t="s">
        <v>177</v>
      </c>
      <c r="E198" s="204" t="s">
        <v>165</v>
      </c>
      <c r="F198" s="92" t="s">
        <v>497</v>
      </c>
      <c r="G198" s="237" t="s">
        <v>785</v>
      </c>
      <c r="H198" s="62" t="s">
        <v>784</v>
      </c>
      <c r="I198" s="85" t="s">
        <v>558</v>
      </c>
      <c r="J198" s="237" t="s">
        <v>786</v>
      </c>
      <c r="K198" s="6">
        <v>43284</v>
      </c>
      <c r="L198" s="6">
        <v>44077</v>
      </c>
      <c r="M198" s="7">
        <f t="shared" si="165"/>
        <v>83.983862774791262</v>
      </c>
      <c r="N198" s="4" t="s">
        <v>372</v>
      </c>
      <c r="O198" s="4" t="s">
        <v>360</v>
      </c>
      <c r="P198" s="4" t="s">
        <v>360</v>
      </c>
      <c r="Q198" s="68" t="s">
        <v>157</v>
      </c>
      <c r="R198" s="4" t="s">
        <v>36</v>
      </c>
      <c r="S198" s="99">
        <f t="shared" si="158"/>
        <v>6396515.5899999999</v>
      </c>
      <c r="T198" s="101">
        <v>5158232.53</v>
      </c>
      <c r="U198" s="101">
        <v>1238283.06</v>
      </c>
      <c r="V198" s="99">
        <f t="shared" si="159"/>
        <v>472527.32999999996</v>
      </c>
      <c r="W198" s="101">
        <v>349201.67</v>
      </c>
      <c r="X198" s="101">
        <v>123325.66</v>
      </c>
      <c r="Y198" s="99">
        <f t="shared" si="164"/>
        <v>747319.77</v>
      </c>
      <c r="Z198" s="101">
        <v>561074.66</v>
      </c>
      <c r="AA198" s="101">
        <v>186245.11</v>
      </c>
      <c r="AB198" s="99">
        <f t="shared" si="166"/>
        <v>0</v>
      </c>
      <c r="AC198" s="101">
        <v>0</v>
      </c>
      <c r="AD198" s="101">
        <v>0</v>
      </c>
      <c r="AE198" s="110">
        <f t="shared" si="162"/>
        <v>7616362.6899999995</v>
      </c>
      <c r="AF198" s="99">
        <v>0</v>
      </c>
      <c r="AG198" s="99">
        <f t="shared" si="163"/>
        <v>7616362.6899999995</v>
      </c>
      <c r="AH198" s="107" t="s">
        <v>648</v>
      </c>
      <c r="AI198" s="108" t="s">
        <v>187</v>
      </c>
      <c r="AJ198" s="109">
        <v>0</v>
      </c>
      <c r="AK198" s="109">
        <v>0</v>
      </c>
      <c r="AL198" s="10"/>
    </row>
    <row r="199" spans="1:38" ht="409.5" x14ac:dyDescent="0.25">
      <c r="A199" s="11">
        <v>191</v>
      </c>
      <c r="B199" s="144">
        <v>109966</v>
      </c>
      <c r="C199" s="184">
        <v>368</v>
      </c>
      <c r="D199" s="144" t="s">
        <v>177</v>
      </c>
      <c r="E199" s="42" t="s">
        <v>165</v>
      </c>
      <c r="F199" s="89" t="s">
        <v>370</v>
      </c>
      <c r="G199" s="222" t="s">
        <v>781</v>
      </c>
      <c r="H199" s="222" t="s">
        <v>782</v>
      </c>
      <c r="I199" s="85" t="s">
        <v>475</v>
      </c>
      <c r="J199" s="237" t="s">
        <v>783</v>
      </c>
      <c r="K199" s="6">
        <v>43284</v>
      </c>
      <c r="L199" s="6">
        <v>43772</v>
      </c>
      <c r="M199" s="7">
        <f t="shared" si="165"/>
        <v>82.304190385931335</v>
      </c>
      <c r="N199" s="4" t="s">
        <v>372</v>
      </c>
      <c r="O199" s="4" t="s">
        <v>360</v>
      </c>
      <c r="P199" s="4" t="s">
        <v>360</v>
      </c>
      <c r="Q199" s="68" t="s">
        <v>374</v>
      </c>
      <c r="R199" s="4" t="s">
        <v>36</v>
      </c>
      <c r="S199" s="99">
        <f t="shared" si="158"/>
        <v>820713.65</v>
      </c>
      <c r="T199" s="101">
        <v>661834.04</v>
      </c>
      <c r="U199" s="101">
        <v>158879.60999999999</v>
      </c>
      <c r="V199" s="99">
        <f t="shared" si="159"/>
        <v>156514.07999999999</v>
      </c>
      <c r="W199" s="101">
        <v>116794.2</v>
      </c>
      <c r="X199" s="101">
        <v>39719.879999999997</v>
      </c>
      <c r="Y199" s="99">
        <f t="shared" si="164"/>
        <v>0</v>
      </c>
      <c r="Z199" s="101">
        <v>0</v>
      </c>
      <c r="AA199" s="101">
        <v>0</v>
      </c>
      <c r="AB199" s="99">
        <f t="shared" si="166"/>
        <v>19943.43</v>
      </c>
      <c r="AC199" s="101">
        <v>15890.39</v>
      </c>
      <c r="AD199" s="101">
        <v>4053.04</v>
      </c>
      <c r="AE199" s="110">
        <f t="shared" si="162"/>
        <v>997171.16</v>
      </c>
      <c r="AF199" s="99">
        <v>0</v>
      </c>
      <c r="AG199" s="99">
        <f t="shared" si="163"/>
        <v>997171.16</v>
      </c>
      <c r="AH199" s="107" t="s">
        <v>648</v>
      </c>
      <c r="AI199" s="108" t="s">
        <v>187</v>
      </c>
      <c r="AJ199" s="109">
        <v>99700</v>
      </c>
      <c r="AK199" s="109">
        <v>0</v>
      </c>
      <c r="AL199" s="10"/>
    </row>
    <row r="200" spans="1:38" ht="141.75" x14ac:dyDescent="0.25">
      <c r="A200" s="11">
        <v>192</v>
      </c>
      <c r="B200" s="144">
        <v>112133</v>
      </c>
      <c r="C200" s="184">
        <v>149</v>
      </c>
      <c r="D200" s="144" t="s">
        <v>712</v>
      </c>
      <c r="E200" s="42" t="s">
        <v>788</v>
      </c>
      <c r="F200" s="89" t="s">
        <v>370</v>
      </c>
      <c r="G200" s="252" t="s">
        <v>789</v>
      </c>
      <c r="H200" s="62" t="s">
        <v>790</v>
      </c>
      <c r="I200" s="85" t="s">
        <v>791</v>
      </c>
      <c r="J200" s="253" t="s">
        <v>792</v>
      </c>
      <c r="K200" s="6">
        <v>43286</v>
      </c>
      <c r="L200" s="6">
        <v>43773</v>
      </c>
      <c r="M200" s="7">
        <f t="shared" si="165"/>
        <v>82.304192989201169</v>
      </c>
      <c r="N200" s="4" t="s">
        <v>372</v>
      </c>
      <c r="O200" s="4" t="s">
        <v>793</v>
      </c>
      <c r="P200" s="4" t="s">
        <v>780</v>
      </c>
      <c r="Q200" s="68" t="s">
        <v>374</v>
      </c>
      <c r="R200" s="4" t="s">
        <v>36</v>
      </c>
      <c r="S200" s="99">
        <v>615782.40000000002</v>
      </c>
      <c r="T200" s="101">
        <v>496574.82</v>
      </c>
      <c r="U200" s="101">
        <v>119207.58</v>
      </c>
      <c r="V200" s="99">
        <f t="shared" si="159"/>
        <v>117432.69</v>
      </c>
      <c r="W200" s="101">
        <v>87630.81</v>
      </c>
      <c r="X200" s="101">
        <v>29801.88</v>
      </c>
      <c r="Y200" s="99">
        <f>Z200+AA200</f>
        <v>0</v>
      </c>
      <c r="Z200" s="101"/>
      <c r="AA200" s="101"/>
      <c r="AB200" s="99">
        <f>AC200+AD200</f>
        <v>14963.56</v>
      </c>
      <c r="AC200" s="101">
        <v>11922.59</v>
      </c>
      <c r="AD200" s="101">
        <v>3040.97</v>
      </c>
      <c r="AE200" s="110">
        <f t="shared" si="162"/>
        <v>748178.65000000014</v>
      </c>
      <c r="AF200" s="99"/>
      <c r="AG200" s="99">
        <f t="shared" si="163"/>
        <v>748178.65000000014</v>
      </c>
      <c r="AH200" s="107" t="s">
        <v>648</v>
      </c>
      <c r="AI200" s="108" t="s">
        <v>187</v>
      </c>
      <c r="AJ200" s="109"/>
      <c r="AK200" s="109"/>
      <c r="AL200" s="10"/>
    </row>
    <row r="201" spans="1:38" ht="141.75" x14ac:dyDescent="0.25">
      <c r="A201" s="11">
        <v>193</v>
      </c>
      <c r="B201" s="144">
        <v>112698</v>
      </c>
      <c r="C201" s="184">
        <v>231</v>
      </c>
      <c r="D201" s="144" t="s">
        <v>171</v>
      </c>
      <c r="E201" s="42" t="s">
        <v>788</v>
      </c>
      <c r="F201" s="89" t="s">
        <v>370</v>
      </c>
      <c r="G201" s="252" t="s">
        <v>798</v>
      </c>
      <c r="H201" s="62" t="s">
        <v>799</v>
      </c>
      <c r="I201" s="85" t="s">
        <v>800</v>
      </c>
      <c r="J201" s="253" t="s">
        <v>801</v>
      </c>
      <c r="K201" s="6">
        <v>43273</v>
      </c>
      <c r="L201" s="6">
        <v>43638</v>
      </c>
      <c r="M201" s="7">
        <f t="shared" si="165"/>
        <v>82.525439844084019</v>
      </c>
      <c r="N201" s="4" t="s">
        <v>372</v>
      </c>
      <c r="O201" s="4" t="s">
        <v>360</v>
      </c>
      <c r="P201" s="4" t="s">
        <v>360</v>
      </c>
      <c r="Q201" s="68" t="s">
        <v>374</v>
      </c>
      <c r="R201" s="4" t="s">
        <v>36</v>
      </c>
      <c r="S201" s="99">
        <f t="shared" si="158"/>
        <v>815706.04</v>
      </c>
      <c r="T201" s="101">
        <v>657795.85</v>
      </c>
      <c r="U201" s="101">
        <v>157910.19</v>
      </c>
      <c r="V201" s="99">
        <f t="shared" si="159"/>
        <v>134706.16</v>
      </c>
      <c r="W201" s="101">
        <v>100520.65</v>
      </c>
      <c r="X201" s="101">
        <v>34185.51</v>
      </c>
      <c r="Y201" s="99">
        <f t="shared" si="164"/>
        <v>20853.009999999998</v>
      </c>
      <c r="Z201" s="101">
        <v>15560.97</v>
      </c>
      <c r="AA201" s="101">
        <v>5292.04</v>
      </c>
      <c r="AB201" s="99">
        <f t="shared" si="166"/>
        <v>17164.59</v>
      </c>
      <c r="AC201" s="101">
        <v>13676.27</v>
      </c>
      <c r="AD201" s="101">
        <v>3488.32</v>
      </c>
      <c r="AE201" s="110">
        <f t="shared" si="162"/>
        <v>988429.8</v>
      </c>
      <c r="AF201" s="99"/>
      <c r="AG201" s="99">
        <f t="shared" si="163"/>
        <v>988429.8</v>
      </c>
      <c r="AH201" s="107" t="s">
        <v>648</v>
      </c>
      <c r="AI201" s="108" t="s">
        <v>187</v>
      </c>
      <c r="AJ201" s="109"/>
      <c r="AK201" s="109"/>
      <c r="AL201" s="10"/>
    </row>
    <row r="202" spans="1:38" ht="409.5" x14ac:dyDescent="0.25">
      <c r="A202" s="11">
        <v>194</v>
      </c>
      <c r="B202" s="144">
        <v>112427</v>
      </c>
      <c r="C202" s="184">
        <v>367</v>
      </c>
      <c r="D202" s="144" t="s">
        <v>177</v>
      </c>
      <c r="E202" s="42" t="s">
        <v>788</v>
      </c>
      <c r="F202" s="89" t="s">
        <v>370</v>
      </c>
      <c r="G202" s="252" t="s">
        <v>806</v>
      </c>
      <c r="H202" s="62" t="s">
        <v>807</v>
      </c>
      <c r="I202" s="85" t="s">
        <v>809</v>
      </c>
      <c r="J202" s="237" t="s">
        <v>808</v>
      </c>
      <c r="K202" s="6">
        <v>43290</v>
      </c>
      <c r="L202" s="6">
        <v>43778</v>
      </c>
      <c r="M202" s="7" t="b">
        <f>M206=S202/AE202*100</f>
        <v>0</v>
      </c>
      <c r="N202" s="4" t="s">
        <v>372</v>
      </c>
      <c r="O202" s="4" t="s">
        <v>360</v>
      </c>
      <c r="P202" s="4" t="s">
        <v>360</v>
      </c>
      <c r="Q202" s="68" t="s">
        <v>374</v>
      </c>
      <c r="R202" s="4" t="s">
        <v>36</v>
      </c>
      <c r="S202" s="99">
        <f t="shared" si="158"/>
        <v>785233.14</v>
      </c>
      <c r="T202" s="101">
        <v>633222.11</v>
      </c>
      <c r="U202" s="101">
        <v>152011.03</v>
      </c>
      <c r="V202" s="99">
        <f t="shared" si="159"/>
        <v>149747.75</v>
      </c>
      <c r="W202" s="101">
        <v>111745.03</v>
      </c>
      <c r="X202" s="101">
        <v>38002.720000000001</v>
      </c>
      <c r="Y202" s="99">
        <f t="shared" si="164"/>
        <v>0</v>
      </c>
      <c r="Z202" s="101">
        <v>0</v>
      </c>
      <c r="AA202" s="101">
        <v>0</v>
      </c>
      <c r="AB202" s="99">
        <f t="shared" si="166"/>
        <v>19081.28</v>
      </c>
      <c r="AC202" s="101">
        <v>15203.43</v>
      </c>
      <c r="AD202" s="101">
        <v>3877.85</v>
      </c>
      <c r="AE202" s="110">
        <f t="shared" si="162"/>
        <v>954062.17</v>
      </c>
      <c r="AF202" s="99">
        <v>0</v>
      </c>
      <c r="AG202" s="99">
        <f t="shared" si="163"/>
        <v>954062.17</v>
      </c>
      <c r="AH202" s="107" t="s">
        <v>648</v>
      </c>
      <c r="AI202" s="108" t="s">
        <v>187</v>
      </c>
      <c r="AJ202" s="109">
        <v>57915.69</v>
      </c>
      <c r="AK202" s="109">
        <v>0</v>
      </c>
      <c r="AL202" s="10"/>
    </row>
    <row r="203" spans="1:38" ht="141.75" x14ac:dyDescent="0.25">
      <c r="A203" s="11">
        <v>195</v>
      </c>
      <c r="B203" s="144">
        <v>112409</v>
      </c>
      <c r="C203" s="184">
        <v>150</v>
      </c>
      <c r="D203" s="144" t="s">
        <v>712</v>
      </c>
      <c r="E203" s="42" t="s">
        <v>810</v>
      </c>
      <c r="F203" s="89" t="s">
        <v>370</v>
      </c>
      <c r="G203" s="252" t="s">
        <v>811</v>
      </c>
      <c r="H203" s="62" t="s">
        <v>812</v>
      </c>
      <c r="I203" s="85" t="s">
        <v>403</v>
      </c>
      <c r="J203" s="237" t="s">
        <v>813</v>
      </c>
      <c r="K203" s="6">
        <v>43291</v>
      </c>
      <c r="L203" s="6">
        <v>43778</v>
      </c>
      <c r="M203" s="7">
        <v>83.304188969999998</v>
      </c>
      <c r="N203" s="4" t="s">
        <v>372</v>
      </c>
      <c r="O203" s="4" t="s">
        <v>482</v>
      </c>
      <c r="P203" s="4" t="s">
        <v>351</v>
      </c>
      <c r="Q203" s="68" t="s">
        <v>374</v>
      </c>
      <c r="R203" s="4" t="s">
        <v>449</v>
      </c>
      <c r="S203" s="99">
        <f t="shared" si="158"/>
        <v>780523.20000000007</v>
      </c>
      <c r="T203" s="101">
        <v>629423.91</v>
      </c>
      <c r="U203" s="101">
        <v>151099.29</v>
      </c>
      <c r="V203" s="99">
        <f t="shared" si="159"/>
        <v>148849.57</v>
      </c>
      <c r="W203" s="101">
        <v>111074.8</v>
      </c>
      <c r="X203" s="101">
        <v>37774.769999999997</v>
      </c>
      <c r="Y203" s="99">
        <f t="shared" si="164"/>
        <v>0</v>
      </c>
      <c r="Z203" s="101"/>
      <c r="AA203" s="101"/>
      <c r="AB203" s="99">
        <f t="shared" si="166"/>
        <v>18966.810000000001</v>
      </c>
      <c r="AC203" s="101">
        <v>15112.25</v>
      </c>
      <c r="AD203" s="101">
        <v>3854.56</v>
      </c>
      <c r="AE203" s="110">
        <f t="shared" si="162"/>
        <v>948339.58000000007</v>
      </c>
      <c r="AF203" s="99">
        <v>0</v>
      </c>
      <c r="AG203" s="99">
        <f t="shared" si="163"/>
        <v>948339.58000000007</v>
      </c>
      <c r="AH203" s="107" t="s">
        <v>648</v>
      </c>
      <c r="AI203" s="108" t="s">
        <v>187</v>
      </c>
      <c r="AJ203" s="109">
        <v>0</v>
      </c>
      <c r="AK203" s="109">
        <v>0</v>
      </c>
      <c r="AL203" s="10"/>
    </row>
    <row r="204" spans="1:38" ht="141.75" x14ac:dyDescent="0.25">
      <c r="A204" s="11">
        <v>196</v>
      </c>
      <c r="B204" s="144">
        <v>112861</v>
      </c>
      <c r="C204" s="184">
        <v>324</v>
      </c>
      <c r="D204" s="144" t="s">
        <v>168</v>
      </c>
      <c r="E204" s="42" t="s">
        <v>165</v>
      </c>
      <c r="F204" s="89" t="s">
        <v>370</v>
      </c>
      <c r="G204" s="185" t="s">
        <v>815</v>
      </c>
      <c r="H204" s="62" t="s">
        <v>816</v>
      </c>
      <c r="I204" s="85" t="s">
        <v>403</v>
      </c>
      <c r="J204" s="257" t="s">
        <v>817</v>
      </c>
      <c r="K204" s="6">
        <v>43290</v>
      </c>
      <c r="L204" s="6">
        <v>43777</v>
      </c>
      <c r="M204" s="7">
        <v>82.304188379999999</v>
      </c>
      <c r="N204" s="4" t="s">
        <v>372</v>
      </c>
      <c r="O204" s="4" t="s">
        <v>156</v>
      </c>
      <c r="P204" s="4" t="s">
        <v>156</v>
      </c>
      <c r="Q204" s="68"/>
      <c r="R204" s="4" t="s">
        <v>449</v>
      </c>
      <c r="S204" s="99">
        <f t="shared" si="158"/>
        <v>649951.81999999995</v>
      </c>
      <c r="T204" s="101">
        <v>524129.49</v>
      </c>
      <c r="U204" s="101">
        <v>125822.33</v>
      </c>
      <c r="V204" s="99">
        <f t="shared" si="159"/>
        <v>123949</v>
      </c>
      <c r="W204" s="101">
        <v>92493.43</v>
      </c>
      <c r="X204" s="101">
        <v>31455.57</v>
      </c>
      <c r="Y204" s="99">
        <f t="shared" si="164"/>
        <v>0</v>
      </c>
      <c r="Z204" s="101"/>
      <c r="AA204" s="101"/>
      <c r="AB204" s="99">
        <f t="shared" si="166"/>
        <v>15793.89</v>
      </c>
      <c r="AC204" s="101">
        <v>12584.16</v>
      </c>
      <c r="AD204" s="101">
        <v>3209.73</v>
      </c>
      <c r="AE204" s="110">
        <f t="shared" si="162"/>
        <v>789694.71</v>
      </c>
      <c r="AF204" s="99">
        <v>0</v>
      </c>
      <c r="AG204" s="99">
        <f t="shared" si="163"/>
        <v>789694.71</v>
      </c>
      <c r="AH204" s="107" t="s">
        <v>648</v>
      </c>
      <c r="AI204" s="108" t="s">
        <v>187</v>
      </c>
      <c r="AJ204" s="109">
        <v>0</v>
      </c>
      <c r="AK204" s="109">
        <v>0</v>
      </c>
      <c r="AL204" s="10"/>
    </row>
    <row r="205" spans="1:38" ht="173.25" x14ac:dyDescent="0.25">
      <c r="A205" s="11">
        <v>197</v>
      </c>
      <c r="B205" s="144">
        <v>110709</v>
      </c>
      <c r="C205" s="184">
        <v>313</v>
      </c>
      <c r="D205" s="256" t="s">
        <v>168</v>
      </c>
      <c r="E205" s="42" t="s">
        <v>165</v>
      </c>
      <c r="F205" s="89" t="s">
        <v>370</v>
      </c>
      <c r="G205" s="185" t="s">
        <v>818</v>
      </c>
      <c r="H205" s="62" t="s">
        <v>819</v>
      </c>
      <c r="I205" s="85" t="s">
        <v>403</v>
      </c>
      <c r="J205" s="257" t="s">
        <v>820</v>
      </c>
      <c r="K205" s="6">
        <v>43291</v>
      </c>
      <c r="L205" s="6">
        <v>43778</v>
      </c>
      <c r="M205" s="7">
        <v>82.304182850000004</v>
      </c>
      <c r="N205" s="4" t="s">
        <v>372</v>
      </c>
      <c r="O205" s="4" t="s">
        <v>156</v>
      </c>
      <c r="P205" s="4" t="s">
        <v>156</v>
      </c>
      <c r="Q205" s="68"/>
      <c r="R205" s="4" t="s">
        <v>449</v>
      </c>
      <c r="S205" s="99">
        <f t="shared" si="158"/>
        <v>821857.62999999989</v>
      </c>
      <c r="T205" s="101">
        <v>662756.56999999995</v>
      </c>
      <c r="U205" s="101">
        <v>159101.06</v>
      </c>
      <c r="V205" s="99">
        <f t="shared" si="159"/>
        <v>156732.34</v>
      </c>
      <c r="W205" s="101">
        <v>116957.1</v>
      </c>
      <c r="X205" s="101">
        <v>39775.24</v>
      </c>
      <c r="Y205" s="99">
        <f t="shared" si="164"/>
        <v>0</v>
      </c>
      <c r="Z205" s="101"/>
      <c r="AA205" s="101"/>
      <c r="AB205" s="99">
        <f t="shared" si="166"/>
        <v>19971.22</v>
      </c>
      <c r="AC205" s="101">
        <v>15912.5</v>
      </c>
      <c r="AD205" s="101">
        <v>4058.72</v>
      </c>
      <c r="AE205" s="110">
        <f t="shared" si="162"/>
        <v>998561.18999999983</v>
      </c>
      <c r="AF205" s="99">
        <v>576</v>
      </c>
      <c r="AG205" s="99">
        <f>AE205+AF205</f>
        <v>999137.18999999983</v>
      </c>
      <c r="AH205" s="107" t="s">
        <v>648</v>
      </c>
      <c r="AI205" s="108" t="s">
        <v>187</v>
      </c>
      <c r="AJ205" s="109">
        <v>0</v>
      </c>
      <c r="AK205" s="109">
        <v>0</v>
      </c>
      <c r="AL205" s="10"/>
    </row>
    <row r="206" spans="1:38" ht="346.5" x14ac:dyDescent="0.25">
      <c r="A206" s="11">
        <v>198</v>
      </c>
      <c r="B206" s="144">
        <v>113039</v>
      </c>
      <c r="C206" s="184">
        <v>200</v>
      </c>
      <c r="D206" s="144" t="s">
        <v>173</v>
      </c>
      <c r="E206" s="42" t="s">
        <v>165</v>
      </c>
      <c r="F206" s="89" t="s">
        <v>370</v>
      </c>
      <c r="G206" s="260" t="s">
        <v>827</v>
      </c>
      <c r="H206" s="261" t="s">
        <v>828</v>
      </c>
      <c r="I206" s="85" t="s">
        <v>403</v>
      </c>
      <c r="J206" s="237" t="s">
        <v>829</v>
      </c>
      <c r="K206" s="6">
        <v>43291</v>
      </c>
      <c r="L206" s="6">
        <v>43778</v>
      </c>
      <c r="M206" s="7">
        <f>S206/AE206*100</f>
        <v>82.30418382046426</v>
      </c>
      <c r="N206" s="4" t="s">
        <v>372</v>
      </c>
      <c r="O206" s="4" t="s">
        <v>322</v>
      </c>
      <c r="P206" s="4" t="s">
        <v>830</v>
      </c>
      <c r="Q206" s="68" t="s">
        <v>374</v>
      </c>
      <c r="R206" s="4" t="s">
        <v>36</v>
      </c>
      <c r="S206" s="99">
        <f t="shared" si="158"/>
        <v>812437.94000000006</v>
      </c>
      <c r="T206" s="101">
        <v>655160.41</v>
      </c>
      <c r="U206" s="101">
        <v>157277.53</v>
      </c>
      <c r="V206" s="99">
        <f t="shared" si="159"/>
        <v>154935.91999999998</v>
      </c>
      <c r="W206" s="101">
        <v>115616.54</v>
      </c>
      <c r="X206" s="101">
        <v>39319.379999999997</v>
      </c>
      <c r="Y206" s="99">
        <f t="shared" si="164"/>
        <v>0</v>
      </c>
      <c r="Z206" s="101">
        <v>0</v>
      </c>
      <c r="AA206" s="101">
        <v>0</v>
      </c>
      <c r="AB206" s="99">
        <f t="shared" si="166"/>
        <v>19742.349999999999</v>
      </c>
      <c r="AC206" s="101">
        <v>15730.16</v>
      </c>
      <c r="AD206" s="101">
        <v>4012.19</v>
      </c>
      <c r="AE206" s="110">
        <f t="shared" si="162"/>
        <v>987116.21000000008</v>
      </c>
      <c r="AF206" s="99"/>
      <c r="AG206" s="99">
        <f t="shared" si="163"/>
        <v>987116.21000000008</v>
      </c>
      <c r="AH206" s="107" t="s">
        <v>648</v>
      </c>
      <c r="AI206" s="108" t="s">
        <v>187</v>
      </c>
      <c r="AJ206" s="109">
        <v>0</v>
      </c>
      <c r="AK206" s="109">
        <v>0</v>
      </c>
      <c r="AL206" s="10"/>
    </row>
    <row r="207" spans="1:38" ht="141.75" x14ac:dyDescent="0.25">
      <c r="A207" s="11">
        <v>199</v>
      </c>
      <c r="B207" s="144">
        <v>113125</v>
      </c>
      <c r="C207" s="184">
        <v>230</v>
      </c>
      <c r="D207" s="144" t="s">
        <v>171</v>
      </c>
      <c r="E207" s="42" t="s">
        <v>165</v>
      </c>
      <c r="F207" s="89" t="s">
        <v>370</v>
      </c>
      <c r="G207" s="185" t="s">
        <v>838</v>
      </c>
      <c r="H207" s="62" t="s">
        <v>839</v>
      </c>
      <c r="I207" s="85" t="s">
        <v>403</v>
      </c>
      <c r="J207" s="263" t="s">
        <v>840</v>
      </c>
      <c r="K207" s="6">
        <v>43291</v>
      </c>
      <c r="L207" s="6">
        <v>43718</v>
      </c>
      <c r="M207" s="7">
        <f t="shared" si="165"/>
        <v>82.304188716846156</v>
      </c>
      <c r="N207" s="4" t="s">
        <v>372</v>
      </c>
      <c r="O207" s="4" t="s">
        <v>360</v>
      </c>
      <c r="P207" s="4" t="s">
        <v>360</v>
      </c>
      <c r="Q207" s="68" t="s">
        <v>374</v>
      </c>
      <c r="R207" s="4" t="s">
        <v>36</v>
      </c>
      <c r="S207" s="99">
        <f t="shared" si="158"/>
        <v>736342.77</v>
      </c>
      <c r="T207" s="101">
        <v>593796.28</v>
      </c>
      <c r="U207" s="101">
        <v>142546.49</v>
      </c>
      <c r="V207" s="99">
        <f t="shared" si="159"/>
        <v>140424.16999999998</v>
      </c>
      <c r="W207" s="101">
        <v>104787.58</v>
      </c>
      <c r="X207" s="101">
        <v>35636.589999999997</v>
      </c>
      <c r="Y207" s="99">
        <f t="shared" si="164"/>
        <v>0</v>
      </c>
      <c r="Z207" s="101"/>
      <c r="AA207" s="101"/>
      <c r="AB207" s="99">
        <f t="shared" si="166"/>
        <v>17893.2</v>
      </c>
      <c r="AC207" s="101">
        <v>14256.8</v>
      </c>
      <c r="AD207" s="101">
        <v>3636.4</v>
      </c>
      <c r="AE207" s="110">
        <f t="shared" si="162"/>
        <v>894660.1399999999</v>
      </c>
      <c r="AF207" s="99">
        <v>0</v>
      </c>
      <c r="AG207" s="99">
        <f t="shared" si="163"/>
        <v>894660.1399999999</v>
      </c>
      <c r="AH207" s="107" t="s">
        <v>648</v>
      </c>
      <c r="AI207" s="108" t="s">
        <v>475</v>
      </c>
      <c r="AJ207" s="109">
        <v>89466</v>
      </c>
      <c r="AK207" s="109">
        <v>0</v>
      </c>
      <c r="AL207" s="10"/>
    </row>
    <row r="208" spans="1:38" ht="157.5" x14ac:dyDescent="0.25">
      <c r="A208" s="11">
        <v>200</v>
      </c>
      <c r="B208" s="144">
        <v>112435</v>
      </c>
      <c r="C208" s="184">
        <v>323</v>
      </c>
      <c r="D208" s="144" t="s">
        <v>168</v>
      </c>
      <c r="E208" s="42" t="s">
        <v>165</v>
      </c>
      <c r="F208" s="89" t="s">
        <v>370</v>
      </c>
      <c r="G208" s="185" t="s">
        <v>841</v>
      </c>
      <c r="H208" s="62" t="s">
        <v>842</v>
      </c>
      <c r="I208" s="85" t="s">
        <v>843</v>
      </c>
      <c r="J208" s="237" t="s">
        <v>844</v>
      </c>
      <c r="K208" s="6">
        <v>43292</v>
      </c>
      <c r="L208" s="6">
        <v>43656</v>
      </c>
      <c r="M208" s="7">
        <v>82.304182999999995</v>
      </c>
      <c r="N208" s="4" t="s">
        <v>372</v>
      </c>
      <c r="O208" s="4" t="s">
        <v>383</v>
      </c>
      <c r="P208" s="4" t="s">
        <v>383</v>
      </c>
      <c r="Q208" s="68" t="s">
        <v>374</v>
      </c>
      <c r="R208" s="4" t="s">
        <v>36</v>
      </c>
      <c r="S208" s="99">
        <f t="shared" si="158"/>
        <v>815316.89</v>
      </c>
      <c r="T208" s="101">
        <v>657481.98</v>
      </c>
      <c r="U208" s="101">
        <v>157834.91</v>
      </c>
      <c r="V208" s="99">
        <f t="shared" si="159"/>
        <v>155484.97999999998</v>
      </c>
      <c r="W208" s="101">
        <v>116026.31</v>
      </c>
      <c r="X208" s="101">
        <v>39458.67</v>
      </c>
      <c r="Y208" s="99">
        <f t="shared" si="164"/>
        <v>0</v>
      </c>
      <c r="Z208" s="101"/>
      <c r="AA208" s="101"/>
      <c r="AB208" s="99">
        <f t="shared" si="166"/>
        <v>19812.288</v>
      </c>
      <c r="AC208" s="101">
        <v>15785.897999999999</v>
      </c>
      <c r="AD208" s="101">
        <v>4026.39</v>
      </c>
      <c r="AE208" s="110">
        <f t="shared" si="162"/>
        <v>990614.15800000005</v>
      </c>
      <c r="AF208" s="99"/>
      <c r="AG208" s="99">
        <f t="shared" si="163"/>
        <v>990614.15800000005</v>
      </c>
      <c r="AH208" s="107" t="s">
        <v>648</v>
      </c>
      <c r="AI208" s="108" t="s">
        <v>187</v>
      </c>
      <c r="AJ208" s="109">
        <v>99061</v>
      </c>
      <c r="AK208" s="109">
        <v>0</v>
      </c>
      <c r="AL208" s="10"/>
    </row>
    <row r="209" spans="1:38" ht="141.75" x14ac:dyDescent="0.25">
      <c r="A209" s="11">
        <v>201</v>
      </c>
      <c r="B209" s="144">
        <v>110839</v>
      </c>
      <c r="C209" s="184">
        <v>306</v>
      </c>
      <c r="D209" s="144" t="s">
        <v>168</v>
      </c>
      <c r="E209" s="42" t="s">
        <v>165</v>
      </c>
      <c r="F209" s="89" t="s">
        <v>370</v>
      </c>
      <c r="G209" s="185" t="s">
        <v>845</v>
      </c>
      <c r="H209" s="62" t="s">
        <v>846</v>
      </c>
      <c r="I209" s="85" t="s">
        <v>848</v>
      </c>
      <c r="J209" s="190" t="s">
        <v>847</v>
      </c>
      <c r="K209" s="6">
        <v>43292</v>
      </c>
      <c r="L209" s="6">
        <v>43779</v>
      </c>
      <c r="M209" s="7">
        <v>82.3041865</v>
      </c>
      <c r="N209" s="4" t="s">
        <v>372</v>
      </c>
      <c r="O209" s="4" t="s">
        <v>849</v>
      </c>
      <c r="P209" s="4" t="s">
        <v>849</v>
      </c>
      <c r="Q209" s="68" t="s">
        <v>374</v>
      </c>
      <c r="R209" s="4" t="s">
        <v>36</v>
      </c>
      <c r="S209" s="99">
        <f t="shared" si="158"/>
        <v>800537.35</v>
      </c>
      <c r="T209" s="101">
        <v>645563.62</v>
      </c>
      <c r="U209" s="101">
        <v>154973.73000000001</v>
      </c>
      <c r="V209" s="99">
        <f t="shared" si="159"/>
        <v>152666.38</v>
      </c>
      <c r="W209" s="101">
        <v>113922.98</v>
      </c>
      <c r="X209" s="101">
        <v>38743.4</v>
      </c>
      <c r="Y209" s="99">
        <f t="shared" si="164"/>
        <v>0</v>
      </c>
      <c r="Z209" s="101"/>
      <c r="AA209" s="101"/>
      <c r="AB209" s="99">
        <f t="shared" si="166"/>
        <v>19453.170299999998</v>
      </c>
      <c r="AC209" s="101">
        <v>15499.741</v>
      </c>
      <c r="AD209" s="101">
        <v>3953.4292999999998</v>
      </c>
      <c r="AE209" s="110">
        <f t="shared" si="162"/>
        <v>972656.90029999998</v>
      </c>
      <c r="AF209" s="99"/>
      <c r="AG209" s="99">
        <f t="shared" si="163"/>
        <v>972656.90029999998</v>
      </c>
      <c r="AH209" s="107" t="s">
        <v>648</v>
      </c>
      <c r="AI209" s="108" t="s">
        <v>187</v>
      </c>
      <c r="AJ209" s="109">
        <v>0</v>
      </c>
      <c r="AK209" s="109">
        <v>0</v>
      </c>
      <c r="AL209" s="10"/>
    </row>
    <row r="210" spans="1:38" ht="141.75" x14ac:dyDescent="0.25">
      <c r="A210" s="11">
        <v>202</v>
      </c>
      <c r="B210" s="144">
        <v>115895</v>
      </c>
      <c r="C210" s="184">
        <v>389</v>
      </c>
      <c r="D210" s="144" t="s">
        <v>176</v>
      </c>
      <c r="E210" s="204" t="s">
        <v>165</v>
      </c>
      <c r="F210" s="208" t="s">
        <v>497</v>
      </c>
      <c r="G210" s="185" t="s">
        <v>854</v>
      </c>
      <c r="H210" s="62" t="s">
        <v>855</v>
      </c>
      <c r="I210" s="85" t="s">
        <v>856</v>
      </c>
      <c r="J210" s="273" t="s">
        <v>857</v>
      </c>
      <c r="K210" s="268">
        <v>43293</v>
      </c>
      <c r="L210" s="268">
        <v>44085</v>
      </c>
      <c r="M210" s="7">
        <f t="shared" si="165"/>
        <v>83.983862876254179</v>
      </c>
      <c r="N210" s="4" t="s">
        <v>372</v>
      </c>
      <c r="O210" s="4" t="s">
        <v>360</v>
      </c>
      <c r="P210" s="4" t="s">
        <v>360</v>
      </c>
      <c r="Q210" s="68" t="s">
        <v>157</v>
      </c>
      <c r="R210" s="4" t="s">
        <v>36</v>
      </c>
      <c r="S210" s="99">
        <f t="shared" si="158"/>
        <v>2511117.5</v>
      </c>
      <c r="T210" s="101">
        <v>2024997.5</v>
      </c>
      <c r="U210" s="101">
        <v>486120</v>
      </c>
      <c r="V210" s="99">
        <f t="shared" si="159"/>
        <v>0</v>
      </c>
      <c r="W210" s="101"/>
      <c r="X210" s="101"/>
      <c r="Y210" s="99">
        <f t="shared" si="164"/>
        <v>478882.5</v>
      </c>
      <c r="Z210" s="101">
        <v>357352.51</v>
      </c>
      <c r="AA210" s="101">
        <v>121529.99</v>
      </c>
      <c r="AB210" s="99">
        <f t="shared" si="166"/>
        <v>0</v>
      </c>
      <c r="AC210" s="101"/>
      <c r="AD210" s="101"/>
      <c r="AE210" s="110">
        <f t="shared" si="162"/>
        <v>2990000</v>
      </c>
      <c r="AF210" s="99">
        <v>0</v>
      </c>
      <c r="AG210" s="99">
        <f t="shared" si="163"/>
        <v>2990000</v>
      </c>
      <c r="AH210" s="107" t="s">
        <v>648</v>
      </c>
      <c r="AI210" s="108" t="s">
        <v>475</v>
      </c>
      <c r="AJ210" s="109">
        <v>0</v>
      </c>
      <c r="AK210" s="109">
        <v>0</v>
      </c>
      <c r="AL210" s="10"/>
    </row>
    <row r="211" spans="1:38" ht="252" x14ac:dyDescent="0.25">
      <c r="A211" s="11">
        <v>203</v>
      </c>
      <c r="B211" s="144">
        <v>111830</v>
      </c>
      <c r="C211" s="184">
        <v>377</v>
      </c>
      <c r="D211" s="144" t="s">
        <v>163</v>
      </c>
      <c r="E211" s="204" t="s">
        <v>754</v>
      </c>
      <c r="F211" s="208" t="s">
        <v>701</v>
      </c>
      <c r="G211" s="185" t="s">
        <v>858</v>
      </c>
      <c r="H211" s="62" t="s">
        <v>859</v>
      </c>
      <c r="I211" s="85" t="s">
        <v>860</v>
      </c>
      <c r="J211" s="273" t="s">
        <v>861</v>
      </c>
      <c r="K211" s="268">
        <v>43297</v>
      </c>
      <c r="L211" s="268">
        <v>43785</v>
      </c>
      <c r="M211" s="7">
        <f t="shared" si="165"/>
        <v>83.143853391521404</v>
      </c>
      <c r="N211" s="4" t="s">
        <v>372</v>
      </c>
      <c r="O211" s="4" t="s">
        <v>360</v>
      </c>
      <c r="P211" s="4" t="s">
        <v>360</v>
      </c>
      <c r="Q211" s="68" t="s">
        <v>157</v>
      </c>
      <c r="R211" s="4" t="s">
        <v>36</v>
      </c>
      <c r="S211" s="99">
        <f t="shared" si="158"/>
        <v>5525318.4000000004</v>
      </c>
      <c r="T211" s="101">
        <v>4455687.92</v>
      </c>
      <c r="U211" s="101">
        <v>1069630.48</v>
      </c>
      <c r="V211" s="99">
        <f t="shared" si="159"/>
        <v>987264.15</v>
      </c>
      <c r="W211" s="101">
        <v>733359.16</v>
      </c>
      <c r="X211" s="101">
        <v>253904.99</v>
      </c>
      <c r="Y211" s="99">
        <f t="shared" si="164"/>
        <v>0</v>
      </c>
      <c r="Z211" s="101">
        <v>0</v>
      </c>
      <c r="AA211" s="101">
        <v>0</v>
      </c>
      <c r="AB211" s="99">
        <f t="shared" si="166"/>
        <v>132909.78</v>
      </c>
      <c r="AC211" s="101">
        <v>105898.92</v>
      </c>
      <c r="AD211" s="101">
        <v>27010.86</v>
      </c>
      <c r="AE211" s="110">
        <f t="shared" si="162"/>
        <v>6645492.330000001</v>
      </c>
      <c r="AF211" s="99">
        <v>0</v>
      </c>
      <c r="AG211" s="99">
        <f t="shared" si="163"/>
        <v>6645492.330000001</v>
      </c>
      <c r="AH211" s="107" t="s">
        <v>648</v>
      </c>
      <c r="AI211" s="272"/>
      <c r="AJ211" s="109">
        <v>0</v>
      </c>
      <c r="AK211" s="109">
        <v>0</v>
      </c>
      <c r="AL211" s="10"/>
    </row>
    <row r="212" spans="1:38" ht="204.75" x14ac:dyDescent="0.25">
      <c r="A212" s="11">
        <v>204</v>
      </c>
      <c r="B212" s="144">
        <v>115784</v>
      </c>
      <c r="C212" s="184">
        <v>388</v>
      </c>
      <c r="D212" s="144" t="s">
        <v>175</v>
      </c>
      <c r="E212" s="204" t="s">
        <v>165</v>
      </c>
      <c r="F212" s="208" t="s">
        <v>497</v>
      </c>
      <c r="G212" s="185" t="s">
        <v>862</v>
      </c>
      <c r="H212" s="62" t="s">
        <v>51</v>
      </c>
      <c r="I212" s="85" t="s">
        <v>399</v>
      </c>
      <c r="J212" s="273" t="s">
        <v>863</v>
      </c>
      <c r="K212" s="268">
        <v>43297</v>
      </c>
      <c r="L212" s="268">
        <v>43359</v>
      </c>
      <c r="M212" s="7">
        <v>83.983862849999994</v>
      </c>
      <c r="N212" s="4" t="s">
        <v>372</v>
      </c>
      <c r="O212" s="4" t="s">
        <v>360</v>
      </c>
      <c r="P212" s="4" t="s">
        <v>360</v>
      </c>
      <c r="Q212" s="68" t="s">
        <v>157</v>
      </c>
      <c r="R212" s="4" t="s">
        <v>36</v>
      </c>
      <c r="S212" s="99">
        <f t="shared" ref="S212" si="167">T212+U212</f>
        <v>2474673.0699999998</v>
      </c>
      <c r="T212" s="101">
        <v>1995608.24</v>
      </c>
      <c r="U212" s="101">
        <v>479064.83</v>
      </c>
      <c r="V212" s="99">
        <f t="shared" ref="V212" si="168">W212+X212</f>
        <v>0</v>
      </c>
      <c r="W212" s="101"/>
      <c r="X212" s="101"/>
      <c r="Y212" s="99">
        <f t="shared" ref="Y212" si="169">Z212+AA212</f>
        <v>471932.38</v>
      </c>
      <c r="Z212" s="101">
        <v>352166.15</v>
      </c>
      <c r="AA212" s="101">
        <v>119766.23</v>
      </c>
      <c r="AB212" s="99">
        <f t="shared" ref="AB212" si="170">AC212+AD212</f>
        <v>0</v>
      </c>
      <c r="AC212" s="101"/>
      <c r="AD212" s="101"/>
      <c r="AE212" s="110">
        <f t="shared" ref="AE212" si="171">S212+V212+Y212+AB212</f>
        <v>2946605.4499999997</v>
      </c>
      <c r="AF212" s="99">
        <v>0</v>
      </c>
      <c r="AG212" s="99">
        <f t="shared" ref="AG212" si="172">AE212+AF212</f>
        <v>2946605.4499999997</v>
      </c>
      <c r="AH212" s="107" t="s">
        <v>648</v>
      </c>
      <c r="AI212" s="272" t="s">
        <v>475</v>
      </c>
      <c r="AJ212" s="109">
        <v>0</v>
      </c>
      <c r="AK212" s="109">
        <v>0</v>
      </c>
      <c r="AL212" s="10"/>
    </row>
    <row r="213" spans="1:38" ht="141.75" x14ac:dyDescent="0.25">
      <c r="A213" s="11">
        <v>205</v>
      </c>
      <c r="B213" s="144">
        <v>109927</v>
      </c>
      <c r="C213" s="184">
        <v>334</v>
      </c>
      <c r="D213" s="144" t="s">
        <v>171</v>
      </c>
      <c r="E213" s="42" t="s">
        <v>165</v>
      </c>
      <c r="F213" s="89" t="s">
        <v>370</v>
      </c>
      <c r="G213" s="185" t="s">
        <v>864</v>
      </c>
      <c r="H213" s="62" t="s">
        <v>865</v>
      </c>
      <c r="I213" s="85" t="s">
        <v>399</v>
      </c>
      <c r="J213" s="273" t="s">
        <v>866</v>
      </c>
      <c r="K213" s="268">
        <v>43297</v>
      </c>
      <c r="L213" s="268">
        <v>43420</v>
      </c>
      <c r="M213" s="7">
        <f t="shared" si="165"/>
        <v>82.304185890830638</v>
      </c>
      <c r="N213" s="4" t="s">
        <v>372</v>
      </c>
      <c r="O213" s="4" t="s">
        <v>360</v>
      </c>
      <c r="P213" s="4" t="s">
        <v>360</v>
      </c>
      <c r="Q213" s="68" t="s">
        <v>157</v>
      </c>
      <c r="R213" s="4" t="s">
        <v>36</v>
      </c>
      <c r="S213" s="99">
        <f t="shared" si="158"/>
        <v>793991.64999999991</v>
      </c>
      <c r="T213" s="101">
        <v>640285.07999999996</v>
      </c>
      <c r="U213" s="101">
        <v>153706.57</v>
      </c>
      <c r="V213" s="99">
        <f t="shared" si="159"/>
        <v>151418.12</v>
      </c>
      <c r="W213" s="101">
        <v>112991.49</v>
      </c>
      <c r="X213" s="101">
        <v>38426.629999999997</v>
      </c>
      <c r="Y213" s="99">
        <f t="shared" si="164"/>
        <v>0</v>
      </c>
      <c r="Z213" s="101"/>
      <c r="AA213" s="101"/>
      <c r="AB213" s="99">
        <f t="shared" si="166"/>
        <v>19294.080000000002</v>
      </c>
      <c r="AC213" s="101">
        <v>15373</v>
      </c>
      <c r="AD213" s="101">
        <v>3921.08</v>
      </c>
      <c r="AE213" s="110">
        <f t="shared" si="162"/>
        <v>964703.84999999986</v>
      </c>
      <c r="AF213" s="99">
        <v>0</v>
      </c>
      <c r="AG213" s="99">
        <f t="shared" si="163"/>
        <v>964703.84999999986</v>
      </c>
      <c r="AH213" s="107" t="s">
        <v>648</v>
      </c>
      <c r="AI213" s="272" t="s">
        <v>475</v>
      </c>
      <c r="AJ213" s="109">
        <v>96470.38</v>
      </c>
      <c r="AK213" s="109">
        <v>0</v>
      </c>
      <c r="AL213" s="10"/>
    </row>
    <row r="214" spans="1:38" ht="141.75" x14ac:dyDescent="0.25">
      <c r="A214" s="11">
        <v>206</v>
      </c>
      <c r="B214" s="144">
        <v>111446</v>
      </c>
      <c r="C214" s="184">
        <v>161</v>
      </c>
      <c r="D214" s="144" t="s">
        <v>712</v>
      </c>
      <c r="E214" s="42" t="s">
        <v>165</v>
      </c>
      <c r="F214" s="89" t="s">
        <v>370</v>
      </c>
      <c r="G214" s="185" t="s">
        <v>867</v>
      </c>
      <c r="H214" s="62" t="s">
        <v>868</v>
      </c>
      <c r="I214" s="85" t="s">
        <v>399</v>
      </c>
      <c r="J214" s="237" t="s">
        <v>869</v>
      </c>
      <c r="K214" s="6">
        <v>43297</v>
      </c>
      <c r="L214" s="6">
        <v>43785</v>
      </c>
      <c r="M214" s="7">
        <v>82.304180439999996</v>
      </c>
      <c r="N214" s="4" t="s">
        <v>372</v>
      </c>
      <c r="O214" s="4" t="s">
        <v>360</v>
      </c>
      <c r="P214" s="4" t="s">
        <v>360</v>
      </c>
      <c r="Q214" s="68" t="s">
        <v>374</v>
      </c>
      <c r="R214" s="4" t="s">
        <v>36</v>
      </c>
      <c r="S214" s="99">
        <f t="shared" si="158"/>
        <v>820476.63</v>
      </c>
      <c r="T214" s="101">
        <v>661642.92000000004</v>
      </c>
      <c r="U214" s="101">
        <v>158833.71</v>
      </c>
      <c r="V214" s="99">
        <f t="shared" si="159"/>
        <v>156469</v>
      </c>
      <c r="W214" s="101">
        <v>116760.53</v>
      </c>
      <c r="X214" s="101">
        <v>39708.47</v>
      </c>
      <c r="Y214" s="99">
        <f t="shared" si="164"/>
        <v>0</v>
      </c>
      <c r="Z214" s="101"/>
      <c r="AA214" s="101"/>
      <c r="AB214" s="99">
        <f t="shared" si="166"/>
        <v>19937.669999999998</v>
      </c>
      <c r="AC214" s="101">
        <v>15885.81</v>
      </c>
      <c r="AD214" s="101">
        <v>4051.86</v>
      </c>
      <c r="AE214" s="110">
        <f t="shared" si="162"/>
        <v>996883.3</v>
      </c>
      <c r="AF214" s="99"/>
      <c r="AG214" s="99">
        <f t="shared" si="163"/>
        <v>996883.3</v>
      </c>
      <c r="AH214" s="107" t="s">
        <v>648</v>
      </c>
      <c r="AI214" s="108" t="s">
        <v>399</v>
      </c>
      <c r="AJ214" s="109">
        <v>99688.33</v>
      </c>
      <c r="AK214" s="109">
        <v>0</v>
      </c>
      <c r="AL214" s="10"/>
    </row>
    <row r="215" spans="1:38" ht="141.75" x14ac:dyDescent="0.25">
      <c r="A215" s="11">
        <v>207</v>
      </c>
      <c r="B215" s="144">
        <v>111890</v>
      </c>
      <c r="C215" s="184">
        <v>249</v>
      </c>
      <c r="D215" s="144" t="s">
        <v>171</v>
      </c>
      <c r="E215" s="42" t="s">
        <v>165</v>
      </c>
      <c r="F215" s="89" t="s">
        <v>370</v>
      </c>
      <c r="G215" s="185" t="s">
        <v>888</v>
      </c>
      <c r="H215" s="62" t="s">
        <v>889</v>
      </c>
      <c r="I215" s="85" t="s">
        <v>890</v>
      </c>
      <c r="J215" s="278" t="s">
        <v>891</v>
      </c>
      <c r="K215" s="6">
        <v>43301</v>
      </c>
      <c r="L215" s="6">
        <v>43789</v>
      </c>
      <c r="M215" s="7">
        <f t="shared" si="165"/>
        <v>82.304182965305657</v>
      </c>
      <c r="N215" s="4" t="s">
        <v>372</v>
      </c>
      <c r="O215" s="4" t="s">
        <v>892</v>
      </c>
      <c r="P215" s="4" t="s">
        <v>892</v>
      </c>
      <c r="Q215" s="68" t="s">
        <v>374</v>
      </c>
      <c r="R215" s="4" t="s">
        <v>36</v>
      </c>
      <c r="S215" s="99">
        <f t="shared" si="158"/>
        <v>729698.45</v>
      </c>
      <c r="T215" s="101">
        <v>588438.23</v>
      </c>
      <c r="U215" s="101">
        <v>141260.22</v>
      </c>
      <c r="V215" s="99">
        <f t="shared" si="159"/>
        <v>139157.12</v>
      </c>
      <c r="W215" s="101">
        <v>103842.05</v>
      </c>
      <c r="X215" s="101">
        <v>35315.07</v>
      </c>
      <c r="Y215" s="99">
        <f>Z215+AA215</f>
        <v>0</v>
      </c>
      <c r="Z215" s="101"/>
      <c r="AA215" s="101"/>
      <c r="AB215" s="99">
        <f>AC215+AD215</f>
        <v>17731.75</v>
      </c>
      <c r="AC215" s="101">
        <v>14128.18</v>
      </c>
      <c r="AD215" s="101">
        <v>3603.57</v>
      </c>
      <c r="AE215" s="110">
        <f t="shared" si="162"/>
        <v>886587.32</v>
      </c>
      <c r="AF215" s="99">
        <v>0</v>
      </c>
      <c r="AG215" s="99">
        <f t="shared" si="163"/>
        <v>886587.32</v>
      </c>
      <c r="AH215" s="107" t="s">
        <v>648</v>
      </c>
      <c r="AI215" s="272" t="s">
        <v>399</v>
      </c>
      <c r="AJ215" s="109">
        <v>0</v>
      </c>
      <c r="AK215" s="109">
        <v>0</v>
      </c>
      <c r="AL215" s="10"/>
    </row>
    <row r="216" spans="1:38" ht="236.25" x14ac:dyDescent="0.25">
      <c r="A216" s="11">
        <v>208</v>
      </c>
      <c r="B216" s="144">
        <v>119429</v>
      </c>
      <c r="C216" s="184">
        <v>472</v>
      </c>
      <c r="D216" s="144" t="s">
        <v>175</v>
      </c>
      <c r="E216" s="12" t="s">
        <v>241</v>
      </c>
      <c r="F216" s="89" t="s">
        <v>600</v>
      </c>
      <c r="G216" s="62" t="s">
        <v>901</v>
      </c>
      <c r="H216" s="62" t="s">
        <v>898</v>
      </c>
      <c r="I216" s="85" t="s">
        <v>475</v>
      </c>
      <c r="J216" s="237" t="s">
        <v>902</v>
      </c>
      <c r="K216" s="6">
        <v>43304</v>
      </c>
      <c r="L216" s="6">
        <v>43669</v>
      </c>
      <c r="M216" s="7">
        <f t="shared" si="165"/>
        <v>85.000001381242228</v>
      </c>
      <c r="N216" s="4">
        <v>6</v>
      </c>
      <c r="O216" s="4" t="s">
        <v>900</v>
      </c>
      <c r="P216" s="4" t="s">
        <v>899</v>
      </c>
      <c r="Q216" s="68" t="s">
        <v>223</v>
      </c>
      <c r="R216" s="4" t="s">
        <v>605</v>
      </c>
      <c r="S216" s="99">
        <f t="shared" si="158"/>
        <v>215385.83</v>
      </c>
      <c r="T216" s="101">
        <v>215385.83</v>
      </c>
      <c r="U216" s="101">
        <v>0</v>
      </c>
      <c r="V216" s="99">
        <f t="shared" si="159"/>
        <v>32941.35</v>
      </c>
      <c r="W216" s="101">
        <v>32941.35</v>
      </c>
      <c r="X216" s="101">
        <v>0</v>
      </c>
      <c r="Y216" s="99">
        <f t="shared" si="164"/>
        <v>5067.91</v>
      </c>
      <c r="Z216" s="101">
        <v>5067.91</v>
      </c>
      <c r="AA216" s="101">
        <v>0</v>
      </c>
      <c r="AB216" s="99">
        <f t="shared" si="166"/>
        <v>0</v>
      </c>
      <c r="AC216" s="101"/>
      <c r="AD216" s="101"/>
      <c r="AE216" s="110">
        <f t="shared" si="162"/>
        <v>253395.09</v>
      </c>
      <c r="AF216" s="99"/>
      <c r="AG216" s="99">
        <f t="shared" si="163"/>
        <v>253395.09</v>
      </c>
      <c r="AH216" s="107" t="s">
        <v>648</v>
      </c>
      <c r="AI216" s="108"/>
      <c r="AJ216" s="125">
        <v>0</v>
      </c>
      <c r="AK216" s="109">
        <v>0</v>
      </c>
      <c r="AL216" s="10"/>
    </row>
    <row r="217" spans="1:38" ht="409.6" x14ac:dyDescent="0.3">
      <c r="A217" s="11">
        <v>209</v>
      </c>
      <c r="B217" s="144">
        <v>116294</v>
      </c>
      <c r="C217" s="184">
        <v>395</v>
      </c>
      <c r="D217" s="144" t="s">
        <v>177</v>
      </c>
      <c r="E217" s="204" t="s">
        <v>165</v>
      </c>
      <c r="F217" s="92" t="s">
        <v>497</v>
      </c>
      <c r="G217" s="282" t="s">
        <v>916</v>
      </c>
      <c r="H217" s="62" t="s">
        <v>915</v>
      </c>
      <c r="I217" s="85" t="s">
        <v>918</v>
      </c>
      <c r="J217" s="237" t="s">
        <v>917</v>
      </c>
      <c r="K217" s="6">
        <v>43307</v>
      </c>
      <c r="L217" s="6">
        <v>44100</v>
      </c>
      <c r="M217" s="7">
        <f t="shared" si="165"/>
        <v>83.983862768208695</v>
      </c>
      <c r="N217" s="8" t="s">
        <v>372</v>
      </c>
      <c r="O217" s="8" t="s">
        <v>156</v>
      </c>
      <c r="P217" s="8" t="s">
        <v>156</v>
      </c>
      <c r="Q217" s="15" t="s">
        <v>157</v>
      </c>
      <c r="R217" s="4" t="s">
        <v>36</v>
      </c>
      <c r="S217" s="99">
        <f t="shared" si="158"/>
        <v>10337095.59</v>
      </c>
      <c r="T217" s="101">
        <v>8335966.9800000004</v>
      </c>
      <c r="U217" s="101">
        <v>2001128.61</v>
      </c>
      <c r="V217" s="99">
        <f t="shared" si="159"/>
        <v>861007.51</v>
      </c>
      <c r="W217" s="101">
        <v>636291.80000000005</v>
      </c>
      <c r="X217" s="101">
        <v>224715.71</v>
      </c>
      <c r="Y217" s="99">
        <f t="shared" si="164"/>
        <v>1110327.6499999999</v>
      </c>
      <c r="Z217" s="101">
        <v>834761.2</v>
      </c>
      <c r="AA217" s="101">
        <v>275566.45</v>
      </c>
      <c r="AB217" s="99">
        <f t="shared" si="166"/>
        <v>0</v>
      </c>
      <c r="AC217" s="101">
        <v>0</v>
      </c>
      <c r="AD217" s="101">
        <v>0</v>
      </c>
      <c r="AE217" s="110">
        <f t="shared" si="162"/>
        <v>12308430.75</v>
      </c>
      <c r="AF217" s="99"/>
      <c r="AG217" s="99">
        <f t="shared" si="163"/>
        <v>12308430.75</v>
      </c>
      <c r="AH217" s="107" t="s">
        <v>648</v>
      </c>
      <c r="AI217" s="272"/>
      <c r="AJ217" s="109">
        <v>0</v>
      </c>
      <c r="AK217" s="109">
        <v>0</v>
      </c>
      <c r="AL217" s="10"/>
    </row>
    <row r="218" spans="1:38" ht="204.75" x14ac:dyDescent="0.25">
      <c r="A218" s="11">
        <v>210</v>
      </c>
      <c r="B218" s="144">
        <v>113123</v>
      </c>
      <c r="C218" s="184">
        <v>217</v>
      </c>
      <c r="D218" s="144" t="s">
        <v>173</v>
      </c>
      <c r="E218" s="42" t="s">
        <v>165</v>
      </c>
      <c r="F218" s="89" t="s">
        <v>370</v>
      </c>
      <c r="G218" s="62" t="s">
        <v>925</v>
      </c>
      <c r="H218" s="62" t="s">
        <v>926</v>
      </c>
      <c r="I218" s="85" t="s">
        <v>475</v>
      </c>
      <c r="J218" s="237" t="s">
        <v>927</v>
      </c>
      <c r="K218" s="6">
        <v>43312</v>
      </c>
      <c r="L218" s="6" t="s">
        <v>928</v>
      </c>
      <c r="M218" s="7">
        <f t="shared" si="165"/>
        <v>82.304185679258694</v>
      </c>
      <c r="N218" s="4" t="s">
        <v>372</v>
      </c>
      <c r="O218" s="8" t="s">
        <v>156</v>
      </c>
      <c r="P218" s="8" t="s">
        <v>156</v>
      </c>
      <c r="Q218" s="68" t="s">
        <v>374</v>
      </c>
      <c r="R218" s="4" t="s">
        <v>36</v>
      </c>
      <c r="S218" s="99">
        <f t="shared" si="158"/>
        <v>504461.06999999995</v>
      </c>
      <c r="T218" s="101">
        <v>406803.92</v>
      </c>
      <c r="U218" s="101">
        <v>97657.15</v>
      </c>
      <c r="V218" s="99">
        <f t="shared" si="159"/>
        <v>96203.24</v>
      </c>
      <c r="W218" s="101">
        <v>71788.94</v>
      </c>
      <c r="X218" s="101">
        <v>24414.3</v>
      </c>
      <c r="Y218" s="99">
        <f t="shared" si="164"/>
        <v>0</v>
      </c>
      <c r="Z218" s="101">
        <v>0</v>
      </c>
      <c r="AA218" s="101">
        <v>0</v>
      </c>
      <c r="AB218" s="99">
        <f t="shared" si="166"/>
        <v>12258.43</v>
      </c>
      <c r="AC218" s="101">
        <v>9767.16</v>
      </c>
      <c r="AD218" s="101">
        <v>2491.27</v>
      </c>
      <c r="AE218" s="110">
        <f t="shared" si="162"/>
        <v>612922.74</v>
      </c>
      <c r="AF218" s="99"/>
      <c r="AG218" s="99">
        <f t="shared" si="163"/>
        <v>612922.74</v>
      </c>
      <c r="AH218" s="107" t="s">
        <v>648</v>
      </c>
      <c r="AI218" s="108"/>
      <c r="AJ218" s="109"/>
      <c r="AK218" s="109"/>
      <c r="AL218" s="10"/>
    </row>
    <row r="219" spans="1:38" ht="141.75" x14ac:dyDescent="0.25">
      <c r="A219" s="11">
        <v>211</v>
      </c>
      <c r="B219" s="144">
        <v>112769</v>
      </c>
      <c r="C219" s="184">
        <v>154</v>
      </c>
      <c r="D219" s="144" t="s">
        <v>712</v>
      </c>
      <c r="E219" s="42" t="s">
        <v>165</v>
      </c>
      <c r="F219" s="89" t="s">
        <v>370</v>
      </c>
      <c r="G219" s="62" t="s">
        <v>942</v>
      </c>
      <c r="H219" s="62" t="s">
        <v>943</v>
      </c>
      <c r="I219" s="85" t="s">
        <v>944</v>
      </c>
      <c r="J219" s="237" t="s">
        <v>945</v>
      </c>
      <c r="K219" s="292" t="s">
        <v>946</v>
      </c>
      <c r="L219" s="6">
        <v>43738</v>
      </c>
      <c r="M219" s="7">
        <v>82.304208224999996</v>
      </c>
      <c r="N219" s="4" t="s">
        <v>372</v>
      </c>
      <c r="O219" s="8" t="s">
        <v>156</v>
      </c>
      <c r="P219" s="8" t="s">
        <v>156</v>
      </c>
      <c r="Q219" s="68" t="s">
        <v>374</v>
      </c>
      <c r="R219" s="4" t="s">
        <v>36</v>
      </c>
      <c r="S219" s="99">
        <f t="shared" si="158"/>
        <v>810553.29</v>
      </c>
      <c r="T219" s="101">
        <v>653640.61</v>
      </c>
      <c r="U219" s="101">
        <v>156912.68</v>
      </c>
      <c r="V219" s="99">
        <f t="shared" si="159"/>
        <v>154576.41999999998</v>
      </c>
      <c r="W219" s="101">
        <v>115348.29</v>
      </c>
      <c r="X219" s="101">
        <v>39228.129999999997</v>
      </c>
      <c r="Y219" s="99">
        <f t="shared" si="164"/>
        <v>0</v>
      </c>
      <c r="Z219" s="101"/>
      <c r="AA219" s="101"/>
      <c r="AB219" s="99">
        <f t="shared" si="166"/>
        <v>19696.52</v>
      </c>
      <c r="AC219" s="101">
        <v>15693.62</v>
      </c>
      <c r="AD219" s="101">
        <v>4002.9</v>
      </c>
      <c r="AE219" s="110">
        <f t="shared" si="162"/>
        <v>984826.23</v>
      </c>
      <c r="AF219" s="99"/>
      <c r="AG219" s="99">
        <f t="shared" si="163"/>
        <v>984826.23</v>
      </c>
      <c r="AH219" s="107" t="s">
        <v>648</v>
      </c>
      <c r="AI219" s="108" t="s">
        <v>187</v>
      </c>
      <c r="AJ219" s="109"/>
      <c r="AK219" s="109"/>
      <c r="AL219" s="10"/>
    </row>
    <row r="220" spans="1:38" ht="63" customHeight="1" x14ac:dyDescent="0.25">
      <c r="A220" s="11">
        <v>212</v>
      </c>
      <c r="B220" s="144">
        <v>118824</v>
      </c>
      <c r="C220" s="184">
        <v>451</v>
      </c>
      <c r="D220" s="144" t="s">
        <v>168</v>
      </c>
      <c r="E220" s="42" t="s">
        <v>754</v>
      </c>
      <c r="F220" s="90" t="s">
        <v>695</v>
      </c>
      <c r="G220" s="301" t="s">
        <v>949</v>
      </c>
      <c r="H220" s="302" t="s">
        <v>950</v>
      </c>
      <c r="I220" s="85" t="s">
        <v>951</v>
      </c>
      <c r="J220" s="303" t="s">
        <v>952</v>
      </c>
      <c r="K220" s="6">
        <v>43311</v>
      </c>
      <c r="L220" s="6">
        <v>43860</v>
      </c>
      <c r="M220" s="7">
        <f t="shared" si="165"/>
        <v>83.245543779056959</v>
      </c>
      <c r="N220" s="4" t="s">
        <v>372</v>
      </c>
      <c r="O220" s="4" t="s">
        <v>156</v>
      </c>
      <c r="P220" s="263" t="s">
        <v>156</v>
      </c>
      <c r="Q220" s="68" t="s">
        <v>157</v>
      </c>
      <c r="R220" s="4" t="s">
        <v>36</v>
      </c>
      <c r="S220" s="99">
        <f t="shared" si="158"/>
        <v>3071406.9800000004</v>
      </c>
      <c r="T220" s="101">
        <v>2476821.9900000002</v>
      </c>
      <c r="U220" s="101">
        <v>594584.99</v>
      </c>
      <c r="V220" s="99">
        <f t="shared" si="159"/>
        <v>254554.22000000003</v>
      </c>
      <c r="W220" s="101">
        <v>189953.89</v>
      </c>
      <c r="X220" s="101">
        <v>64600.33</v>
      </c>
      <c r="Y220" s="99">
        <f t="shared" si="164"/>
        <v>331178.11</v>
      </c>
      <c r="Z220" s="101">
        <v>247132.37</v>
      </c>
      <c r="AA220" s="101">
        <v>84045.74</v>
      </c>
      <c r="AB220" s="99">
        <f t="shared" si="166"/>
        <v>32435.940000000002</v>
      </c>
      <c r="AC220" s="101">
        <v>25844.11</v>
      </c>
      <c r="AD220" s="101">
        <v>6591.83</v>
      </c>
      <c r="AE220" s="110">
        <f t="shared" si="162"/>
        <v>3689575.2500000005</v>
      </c>
      <c r="AF220" s="99"/>
      <c r="AG220" s="99">
        <f t="shared" si="163"/>
        <v>3689575.2500000005</v>
      </c>
      <c r="AH220" s="111" t="s">
        <v>953</v>
      </c>
      <c r="AI220" s="108"/>
      <c r="AJ220" s="109"/>
      <c r="AK220" s="109"/>
      <c r="AL220" s="10"/>
    </row>
  </sheetData>
  <protectedRanges>
    <protectedRange sqref="A1:B4 I1:I2 AE1:AK4 AL1:XFD8 AE6:AK8 T180:U220 S1:AD8 J1:R4 A6:R8 S70:U70 G32:U32 AI60 L70 A43:D44 A47:D47 AC33:AG33 W53:X53 S18:U18 R67 AI153:AK153 AF151:AF153 T151:U153 W151:X153 Z152:AA153 AI12:XFD12 AF180:AF220 AC151:AD153 F193:L194 T14:U14 W14:X14 Z14:AA14 AC14:AD14 AF14 AF12 AC12:AD12 A18:D18 X18 AA18 AF18 P41 AC18:AD18 Z12:AA12 AJ56:XFD56 AJ41:XFD41 A73:R74 F41:H41 T12:U12 W12:X12 Z56 W24:X24 AC24:AD24 AF24 Z24:AA24 A24:D24 C182:C211 AI213:AK219 F56:G56 I56:O56 T56 W56 Z22:AA22 I211:L211 F20:H20 P59 AC43:AD44 AI51:XFD51 T53:U53 AF63 N157:P178 AF65 A29:R30 X31:AA31 A20:D20 AF55 AC63:AD63 F55:Q55 AJ24:XFD24 AF53 AC29:AD32 F70:J70 J20:L20 Z43:AA44 AC55:AD55 W67:X67 G11:L12 J24:M24 Z69:AA69 Q14 R160:R178 AI55:XFD55 W29:X30 AF29:AF32 W32:AA33 Z29:AA30 T24:U24 AC47:AD47 AJ47:XFD47 B12:D12 AC39:AD39 T39:U39 A39:R39 W39:AA39 T41:U41 W41:X41 Z41:AA41 AC41:AD41 AF41 N60:Q60 T43:U44 AF43:AF44 F43:L44 N18:Q18 N20:Q20 N70:Q70 AL70:XFD70 G59:N59 AI29:XFD33 A34:B34 W43:X44 A31:D33 AI39:XFD39 AF39 A49:B49 AC53:AD53 Z53:AA53 U51 W51:X51 Z51:AA51 AF51 G33:Q33 AC51:AD51 G47:N47 T47:U47 W47:X47 Z47:AA47 A70:D70 AF47 T55:U55 W55:X55 Z55:AA55 AI212:XFD212 A59:D59 AI59:XFD59 W59:AA60 C60:D60 C61 A22:D22 F22:Q22 AI191:AK211 AC59:AD60 AF59 T59:U60 AF22 AC22:AD22 W22:X22 T22:U22 AI14 T63:U63 F18:L18 AL14:XFD14 A63:R63 AI63:XFD63 W63:AA63 AI65:XFD65 AC65:AD65 Z67:AA67 G67 T67:U67 I67:M67 AC67:AD67 AI157:XFD168 A67:D67 AF69:AF70 AI69:XFD69 AC69:AD70 W70:AA70 AL60:XFD61 AI22:XFD22 W69:X69 T69:U69 W72:X76 N69:R69 A69:L69 E211:G211 Z72:AA76 AC72:AD76 A55:D56 F196:L210 C75:R76 AI72:XFD76 AF72:AF76 R180:R189 T29:U30 G31:Q31 S31:U31 T72:U76 D180:D211 AL169:XFD211 F24:G24 AL213:XFD220 C1:H3 C4:I4 G151:L152 C151:D153 U155 AM151:XFD153 F153:L153 F155:L155 AJ155:XFD155 AM156:XFD156 W155:X167 T156:U167 AF155:AF167 C155:D157 G156:L157 C158:L158 AC155:AD167 Z155:AA164 AI18:XFD18 F60:L60 AC20:AD20 A41:D41 J41:N41 C167:L167 C160:L160 C159:D159 F159:L159 C161:D166 F161:L166 A168 G168:L168 C168:D168 T168:AG168 AC170:AD172 C169:L175 A53:D53 G53:H53 J53:L53 AJ53:XFD53 F179 Z176:AA178 W169:X178 T169:U178 AF169:AF178 C176:D178 AC174:AD178 F176:L178 AI169:AK178 AL67:XFD67 T65:U65 W65:X65 A65:G65 N65 Z65:AA65 F14:L14 I65:L65 Q65:R65 B14:C14 N14 B11:C11 E180:L183 N180:P184 F184:L187 G61:L61 E185:E187 AI180:AK189 N185:N187 AL43:XFD44 AL19:XFD20 E188:L189 C72:R72 G190:L190 B50 S33:U33 A51:D51 F51:N51 P51:Q51 E191:L192 E195:L195 R193 Z181:AA220 C212:D220 R196:R220 W180:X220 N188:P220 A221:XFD1048576 AH220:AK220 AC180:AD220 F212:L220" name="maria" securityDescriptor="O:WDG:WDD:(A;;CC;;;S-1-5-21-3048853270-2157241324-869001692-3245)(A;;CC;;;S-1-5-21-3048853270-2157241324-869001692-1007)"/>
    <protectedRange sqref="Q153 S185 Q157:Q178 Q180:Q220" name="maria_1" securityDescriptor="O:WDG:WDD:(A;;CC;;;S-1-5-21-3048853270-2157241324-869001692-3245)(A;;CC;;;S-1-5-21-3048853270-2157241324-869001692-1007)"/>
    <protectedRange sqref="AJ9:XFD9 A9:P9" name="maria_2" securityDescriptor="O:WDG:WDD:(A;;CC;;;S-1-5-21-3048853270-2157241324-869001692-3245)(A;;CC;;;S-1-5-21-3048853270-2157241324-869001692-1007)"/>
    <protectedRange sqref="Q9:R9" name="maria_1_2" securityDescriptor="O:WDG:WDD:(A;;CC;;;S-1-5-21-3048853270-2157241324-869001692-3245)(A;;CC;;;S-1-5-21-3048853270-2157241324-869001692-1007)"/>
    <protectedRange sqref="S9:AI9 AB10:AB12 AH10:AH219" name="maria_1_1_1" securityDescriptor="O:WDG:WDD:(A;;CC;;;S-1-5-21-3048853270-2157241324-869001692-3245)(A;;CC;;;S-1-5-21-3048853270-2157241324-869001692-1007)"/>
    <protectedRange sqref="AF10:AF11 T10:U11 W10:X11 Z10:AA11 A10:P10 AC10:AD11 M11 AI10:XFD11 N11:P12 A11:A17" name="maria_3" securityDescriptor="O:WDG:WDD:(A;;CC;;;S-1-5-21-3048853270-2157241324-869001692-3245)(A;;CC;;;S-1-5-21-3048853270-2157241324-869001692-1007)"/>
    <protectedRange sqref="Q10:R11 Q12" name="maria_1_3" securityDescriptor="O:WDG:WDD:(A;;CC;;;S-1-5-21-3048853270-2157241324-869001692-3245)(A;;CC;;;S-1-5-21-3048853270-2157241324-869001692-1007)"/>
    <protectedRange sqref="AE18 AE10:AE12 Y10:Y12 V10:V12 S10:S12 AG10:AG12" name="maria_1_1_2" securityDescriptor="O:WDG:WDD:(A;;CC;;;S-1-5-21-3048853270-2157241324-869001692-3245)(A;;CC;;;S-1-5-21-3048853270-2157241324-869001692-1007)"/>
    <protectedRange sqref="AJ13:XFD13 AF13 T13:U13 W13:X13 Z13:AD13 B13:P13 E12 M14 D11:F11 E18 D14:E14 O14:P14 AJ14:AK14 E70 E20 AB14" name="maria_4" securityDescriptor="O:WDG:WDD:(A;;CC;;;S-1-5-21-3048853270-2157241324-869001692-3245)(A;;CC;;;S-1-5-21-3048853270-2157241324-869001692-1007)"/>
    <protectedRange sqref="Q13:R13 R18 R14 R20 R12" name="maria_1_4" securityDescriptor="O:WDG:WDD:(A;;CC;;;S-1-5-21-3048853270-2157241324-869001692-3245)(A;;CC;;;S-1-5-21-3048853270-2157241324-869001692-1007)"/>
    <protectedRange sqref="V13:V14 Y13:Y14 AE13:AE14 AG13:AG14 AI13 S13:S14" name="maria_1_1_3" securityDescriptor="O:WDG:WDD:(A;;CC;;;S-1-5-21-3048853270-2157241324-869001692-3245)(A;;CC;;;S-1-5-21-3048853270-2157241324-869001692-1007)"/>
    <protectedRange sqref="AF16:AF17 B15:B17 F15 T16:U16 W16:X17 Z16:AA17 AC16:AD17 AI16:XFD16 C16:L16 N16:P16 C17:P17 U17 AJ17:XFD17 F12 M18 M12 M20" name="maria_5" securityDescriptor="O:WDG:WDD:(A;;CC;;;S-1-5-21-3048853270-2157241324-869001692-3245)(A;;CC;;;S-1-5-21-3048853270-2157241324-869001692-1007)"/>
    <protectedRange sqref="AE16:AE17 Q16:R17 AE20" name="maria_1_5" securityDescriptor="O:WDG:WDD:(A;;CC;;;S-1-5-21-3048853270-2157241324-869001692-3245)(A;;CC;;;S-1-5-21-3048853270-2157241324-869001692-1007)"/>
    <protectedRange sqref="C15:E15 G15:H15 J15:AG15 S16:S17 V16:V18 Y16:Y18 AB16:AB18 AG16:AG18 Z18 AI15:XFD15 AG20 S20:T20 M16 T17 W18 V20:W20 Y20:Z20 AB20" name="maria_1_1_4" securityDescriptor="O:WDG:WDD:(A;;CC;;;S-1-5-21-3048853270-2157241324-869001692-3245)(A;;CC;;;S-1-5-21-3048853270-2157241324-869001692-1007)"/>
    <protectedRange sqref="AJ21:XFD21 A21:P21 A19:P19 I24 I20 AJ19:AK20" name="maria_6" securityDescriptor="O:WDG:WDD:(A;;CC;;;S-1-5-21-3048853270-2157241324-869001692-3245)(A;;CC;;;S-1-5-21-3048853270-2157241324-869001692-1007)"/>
    <protectedRange sqref="Q21:R21 Q19:R19 R22" name="maria_1_6" securityDescriptor="O:WDG:WDD:(A;;CC;;;S-1-5-21-3048853270-2157241324-869001692-3245)(A;;CC;;;S-1-5-21-3048853270-2157241324-869001692-1007)"/>
    <protectedRange sqref="S21:AG21 U20 X20 AA20 AF20 AI19:AI21 S19:AG19 AI17" name="maria_1_1_5" securityDescriptor="O:WDG:WDD:(A;;CC;;;S-1-5-21-3048853270-2157241324-869001692-3245)(A;;CC;;;S-1-5-21-3048853270-2157241324-869001692-1007)"/>
    <protectedRange sqref="AJ25:XFD25 A25:P25 O26:O27" name="maria_8" securityDescriptor="O:WDG:WDD:(A;;CC;;;S-1-5-21-3048853270-2157241324-869001692-3245)(A;;CC;;;S-1-5-21-3048853270-2157241324-869001692-1007)"/>
    <protectedRange sqref="Q25:R25" name="maria_1_8" securityDescriptor="O:WDG:WDD:(A;;CC;;;S-1-5-21-3048853270-2157241324-869001692-3245)(A;;CC;;;S-1-5-21-3048853270-2157241324-869001692-1007)"/>
    <protectedRange sqref="S25:U25 W25:AA25 AC25:AG25 AG26:AG32 AI25 AG34:AG167 AG169:AG220" name="maria_1_1_7" securityDescriptor="O:WDG:WDD:(A;;CC;;;S-1-5-21-3048853270-2157241324-869001692-3245)(A;;CC;;;S-1-5-21-3048853270-2157241324-869001692-1007)"/>
    <protectedRange sqref="AF26:AF27 T26:U27 W26:X27 Z26:AA27 AC26:AD27 A26:N26 P26:P27 A27:L27 N27 AI26:XFD27" name="maria_9" securityDescriptor="O:WDG:WDD:(A;;CC;;;S-1-5-21-3048853270-2157241324-869001692-3245)(A;;CC;;;S-1-5-21-3048853270-2157241324-869001692-1007)"/>
    <protectedRange sqref="Q26:R27" name="maria_1_9" securityDescriptor="O:WDG:WDD:(A;;CC;;;S-1-5-21-3048853270-2157241324-869001692-3245)(A;;CC;;;S-1-5-21-3048853270-2157241324-869001692-1007)"/>
    <protectedRange sqref="Y26:Y27 AE26:AE27 S26:S27" name="maria_1_1_8" securityDescriptor="O:WDG:WDD:(A;;CC;;;S-1-5-21-3048853270-2157241324-869001692-3245)(A;;CC;;;S-1-5-21-3048853270-2157241324-869001692-1007)"/>
    <protectedRange sqref="AI28:XFD28 AF28 T28:U28 W28:X28 Z28:AA28 A28:P28 AC28:AD28" name="maria_10" securityDescriptor="O:WDG:WDD:(A;;CC;;;S-1-5-21-3048853270-2157241324-869001692-3245)(A;;CC;;;S-1-5-21-3048853270-2157241324-869001692-1007)"/>
    <protectedRange sqref="Q28:R28" name="maria_1_10" securityDescriptor="O:WDG:WDD:(A;;CC;;;S-1-5-21-3048853270-2157241324-869001692-3245)(A;;CC;;;S-1-5-21-3048853270-2157241324-869001692-1007)"/>
    <protectedRange sqref="S28:S30 Y28:Y30 AE28:AE32" name="maria_1_1_9" securityDescriptor="O:WDG:WDD:(A;;CC;;;S-1-5-21-3048853270-2157241324-869001692-3245)(A;;CC;;;S-1-5-21-3048853270-2157241324-869001692-1007)"/>
    <protectedRange sqref="AI34:XFD34 AF34 T34:U34 W34:X34 Z34:AA34 C34:P34 AC34:AD34" name="maria_11" securityDescriptor="O:WDG:WDD:(A;;CC;;;S-1-5-21-3048853270-2157241324-869001692-3245)(A;;CC;;;S-1-5-21-3048853270-2157241324-869001692-1007)"/>
    <protectedRange sqref="Q34:R34 R31 R47 R33" name="maria_1_11" securityDescriptor="O:WDG:WDD:(A;;CC;;;S-1-5-21-3048853270-2157241324-869001692-3245)(A;;CC;;;S-1-5-21-3048853270-2157241324-869001692-1007)"/>
    <protectedRange sqref="Y34:Y35 S34:S37 AE34:AE37" name="maria_1_1_10" securityDescriptor="O:WDG:WDD:(A;;CC;;;S-1-5-21-3048853270-2157241324-869001692-3245)(A;;CC;;;S-1-5-21-3048853270-2157241324-869001692-1007)"/>
    <protectedRange sqref="A35:R35 W35:X35 AI35:XFD35 AC35:AD35 T35:U35 Z35:AA35 AF35" name="maria_12" securityDescriptor="O:WDG:WDD:(A;;CC;;;S-1-5-21-3048853270-2157241324-869001692-3245)(A;;CC;;;S-1-5-21-3048853270-2157241324-869001692-1007)"/>
    <protectedRange sqref="AI36:XFD36 AF36 T36:U36 W36:X36 Z36:AA36 A36:P36 AC36:AD36" name="maria_13" securityDescriptor="O:WDG:WDD:(A;;CC;;;S-1-5-21-3048853270-2157241324-869001692-3245)(A;;CC;;;S-1-5-21-3048853270-2157241324-869001692-1007)"/>
    <protectedRange sqref="Q36:R36" name="maria_1_12" securityDescriptor="O:WDG:WDD:(A;;CC;;;S-1-5-21-3048853270-2157241324-869001692-3245)(A;;CC;;;S-1-5-21-3048853270-2157241324-869001692-1007)"/>
    <protectedRange sqref="Y36" name="maria_1_1_11" securityDescriptor="O:WDG:WDD:(A;;CC;;;S-1-5-21-3048853270-2157241324-869001692-3245)(A;;CC;;;S-1-5-21-3048853270-2157241324-869001692-1007)"/>
    <protectedRange sqref="AF37 T37:U37 W37:X37 Z37:AA37 A37:P37 AC37:AD37 AI37:XFD37" name="maria_14" securityDescriptor="O:WDG:WDD:(A;;CC;;;S-1-5-21-3048853270-2157241324-869001692-3245)(A;;CC;;;S-1-5-21-3048853270-2157241324-869001692-1007)"/>
    <protectedRange sqref="Q37:R37" name="maria_1_13" securityDescriptor="O:WDG:WDD:(A;;CC;;;S-1-5-21-3048853270-2157241324-869001692-3245)(A;;CC;;;S-1-5-21-3048853270-2157241324-869001692-1007)"/>
    <protectedRange sqref="Y37" name="maria_1_1_12" securityDescriptor="O:WDG:WDD:(A;;CC;;;S-1-5-21-3048853270-2157241324-869001692-3245)(A;;CC;;;S-1-5-21-3048853270-2157241324-869001692-1007)"/>
    <protectedRange sqref="AI38:XFD38 AF38 T38:U38 W38:X38 Z38:AA38 A38:P38 AC38:AD38" name="maria_15" securityDescriptor="O:WDG:WDD:(A;;CC;;;S-1-5-21-3048853270-2157241324-869001692-3245)(A;;CC;;;S-1-5-21-3048853270-2157241324-869001692-1007)"/>
    <protectedRange sqref="Q38:R38" name="maria_1_14" securityDescriptor="O:WDG:WDD:(A;;CC;;;S-1-5-21-3048853270-2157241324-869001692-3245)(A;;CC;;;S-1-5-21-3048853270-2157241324-869001692-1007)"/>
    <protectedRange sqref="Y38 AE38:AE39 S38:S39" name="maria_1_1_13" securityDescriptor="O:WDG:WDD:(A;;CC;;;S-1-5-21-3048853270-2157241324-869001692-3245)(A;;CC;;;S-1-5-21-3048853270-2157241324-869001692-1007)"/>
    <protectedRange sqref="AF40 A40:U40 W40:AA40 AI40:XFD40 AC40:AD40 Y41 AI41 E41 I41 O41 Q41:S41" name="maria_16" securityDescriptor="O:WDG:WDD:(A;;CC;;;S-1-5-21-3048853270-2157241324-869001692-3245)(A;;CC;;;S-1-5-21-3048853270-2157241324-869001692-1007)"/>
    <protectedRange sqref="AE40:AE41" name="maria_1_15" securityDescriptor="O:WDG:WDD:(A;;CC;;;S-1-5-21-3048853270-2157241324-869001692-3245)(A;;CC;;;S-1-5-21-3048853270-2157241324-869001692-1007)"/>
    <protectedRange sqref="A45:U45 W45:AA45 AI45:XFD45 AC45:AF45 AE169:AE220 AE46:AE167" name="maria_17" securityDescriptor="O:WDG:WDD:(A;;CC;;;S-1-5-21-3048853270-2157241324-869001692-3245)(A;;CC;;;S-1-5-21-3048853270-2157241324-869001692-1007)"/>
    <protectedRange sqref="AJ42:XFD42 A42:P42 AJ43:AK44 E43:E44 E24 E22 M43:P44" name="maria_18" securityDescriptor="O:WDG:WDD:(A;;CC;;;S-1-5-21-3048853270-2157241324-869001692-3245)(A;;CC;;;S-1-5-21-3048853270-2157241324-869001692-1007)"/>
    <protectedRange sqref="Q42:R44" name="maria_1_16" securityDescriptor="O:WDG:WDD:(A;;CC;;;S-1-5-21-3048853270-2157241324-869001692-3245)(A;;CC;;;S-1-5-21-3048853270-2157241324-869001692-1007)"/>
    <protectedRange sqref="S42:U42 W42:AA42 AC42:AF42 AI42:AI44 Y43:Y44 S43:S44 AE43:AE44" name="maria_1_1_14" securityDescriptor="O:WDG:WDD:(A;;CC;;;S-1-5-21-3048853270-2157241324-869001692-3245)(A;;CC;;;S-1-5-21-3048853270-2157241324-869001692-1007)"/>
    <protectedRange sqref="AI48:XFD48 AF48 T48:U48 W48:X48 Z48:AA48 C48:P48 AC48:AD48 O49:P50 O51" name="maria_19" securityDescriptor="O:WDG:WDD:(A;;CC;;;S-1-5-21-3048853270-2157241324-869001692-3245)(A;;CC;;;S-1-5-21-3048853270-2157241324-869001692-1007)"/>
    <protectedRange sqref="Q48:R48" name="maria_1_17" securityDescriptor="O:WDG:WDD:(A;;CC;;;S-1-5-21-3048853270-2157241324-869001692-3245)(A;;CC;;;S-1-5-21-3048853270-2157241324-869001692-1007)"/>
    <protectedRange sqref="S48:S51 Y48:Y51 T51" name="maria_1_1_15" securityDescriptor="O:WDG:WDD:(A;;CC;;;S-1-5-21-3048853270-2157241324-869001692-3245)(A;;CC;;;S-1-5-21-3048853270-2157241324-869001692-1007)"/>
    <protectedRange sqref="AI46:XFD46 AF46 T46:U46 W46:X46 Z46:AA46 A46:P46 AC46:AD46 A48:B48 A50 O47:P47 AI47" name="maria_20" securityDescriptor="O:WDG:WDD:(A;;CC;;;S-1-5-21-3048853270-2157241324-869001692-3245)(A;;CC;;;S-1-5-21-3048853270-2157241324-869001692-1007)"/>
    <protectedRange sqref="Q46:R46 Q47" name="maria_1_18" securityDescriptor="O:WDG:WDD:(A;;CC;;;S-1-5-21-3048853270-2157241324-869001692-3245)(A;;CC;;;S-1-5-21-3048853270-2157241324-869001692-1007)"/>
    <protectedRange sqref="Y46:Y47 S46:S47" name="maria_1_1_16" securityDescriptor="O:WDG:WDD:(A;;CC;;;S-1-5-21-3048853270-2157241324-869001692-3245)(A;;CC;;;S-1-5-21-3048853270-2157241324-869001692-1007)"/>
    <protectedRange sqref="AJ54:XFD54 A54:P54 P56 A60:B62 A57:B58 H56" name="maria_21" securityDescriptor="O:WDG:WDD:(A;;CC;;;S-1-5-21-3048853270-2157241324-869001692-3245)(A;;CC;;;S-1-5-21-3048853270-2157241324-869001692-1007)"/>
    <protectedRange sqref="Q54:R54 Q56" name="maria_1_19" securityDescriptor="O:WDG:WDD:(A;;CC;;;S-1-5-21-3048853270-2157241324-869001692-3245)(A;;CC;;;S-1-5-21-3048853270-2157241324-869001692-1007)"/>
    <protectedRange sqref="S54:U54 W54:AA54 AF54 AI54 AC54:AD54 S55:S56 Y55:Y56 U56 X56 AA56 AC56:AD56 AF56 AI56" name="maria_1_1_17" securityDescriptor="O:WDG:WDD:(A;;CC;;;S-1-5-21-3048853270-2157241324-869001692-3245)(A;;CC;;;S-1-5-21-3048853270-2157241324-869001692-1007)"/>
    <protectedRange sqref="AJ52:XFD52 A52:N52 E53:F53 I53 P52:P53 M53:N53" name="maria_22" securityDescriptor="O:WDG:WDD:(A;;CC;;;S-1-5-21-3048853270-2157241324-869001692-3245)(A;;CC;;;S-1-5-21-3048853270-2157241324-869001692-1007)"/>
    <protectedRange sqref="Q52:R53" name="maria_1_20" securityDescriptor="O:WDG:WDD:(A;;CC;;;S-1-5-21-3048853270-2157241324-869001692-3245)(A;;CC;;;S-1-5-21-3048853270-2157241324-869001692-1007)"/>
    <protectedRange sqref="S52:U52 W52:AA52 AF52 AC52:AD52 Y53 S53 AI52:AI53" name="maria_1_1_18" securityDescriptor="O:WDG:WDD:(A;;CC;;;S-1-5-21-3048853270-2157241324-869001692-3245)(A;;CC;;;S-1-5-21-3048853270-2157241324-869001692-1007)"/>
    <protectedRange sqref="AI57:XFD58 AF57:AF58 U57:U58 W57:X58 Z57:AA58 C57:P58 AC57:AD58 E59:F59 O59" name="maria_23" securityDescriptor="O:WDG:WDD:(A;;CC;;;S-1-5-21-3048853270-2157241324-869001692-3245)(A;;CC;;;S-1-5-21-3048853270-2157241324-869001692-1007)"/>
    <protectedRange sqref="Q57:R59" name="maria_1_21" securityDescriptor="O:WDG:WDD:(A;;CC;;;S-1-5-21-3048853270-2157241324-869001692-3245)(A;;CC;;;S-1-5-21-3048853270-2157241324-869001692-1007)"/>
    <protectedRange sqref="S57:T58 S59:S60 Y57:Y58" name="maria_1_1_19" securityDescriptor="O:WDG:WDD:(A;;CC;;;S-1-5-21-3048853270-2157241324-869001692-3245)(A;;CC;;;S-1-5-21-3048853270-2157241324-869001692-1007)"/>
    <protectedRange sqref="AI62:XFD62 C62:P62 D61:F61 AI61:AK61 T61:U62 W61:X62 Z61:AA62 M61:P61 AC61:AD62 E60 M60 AJ60:AK60 AF60:AF62" name="maria_24" securityDescriptor="O:WDG:WDD:(A;;CC;;;S-1-5-21-3048853270-2157241324-869001692-3245)(A;;CC;;;S-1-5-21-3048853270-2157241324-869001692-1007)"/>
    <protectedRange sqref="Q61:R62 R60" name="maria_1_22" securityDescriptor="O:WDG:WDD:(A;;CC;;;S-1-5-21-3048853270-2157241324-869001692-3245)(A;;CC;;;S-1-5-21-3048853270-2157241324-869001692-1007)"/>
    <protectedRange sqref="Y61:Y62 S61:S63" name="maria_1_1_20" securityDescriptor="O:WDG:WDD:(A;;CC;;;S-1-5-21-3048853270-2157241324-869001692-3245)(A;;CC;;;S-1-5-21-3048853270-2157241324-869001692-1007)"/>
    <protectedRange sqref="AI66:XFD66 T66:U66 W66:X66 Z66:AA66 A66:P66 AC66:AD66 A68:B68 AI67:AK67 AF66:AF67 N67:P67 E67:F67 A71:B72 A75:B76 H67" name="maria_25" securityDescriptor="O:WDG:WDD:(A;;CC;;;S-1-5-21-3048853270-2157241324-869001692-3245)(A;;CC;;;S-1-5-21-3048853270-2157241324-869001692-1007)"/>
    <protectedRange sqref="Q66:R66 Q67" name="maria_1_23" securityDescriptor="O:WDG:WDD:(A;;CC;;;S-1-5-21-3048853270-2157241324-869001692-3245)(A;;CC;;;S-1-5-21-3048853270-2157241324-869001692-1007)"/>
    <protectedRange sqref="S66:S67 Y66:Y67" name="maria_1_1_21" securityDescriptor="O:WDG:WDD:(A;;CC;;;S-1-5-21-3048853270-2157241324-869001692-3245)(A;;CC;;;S-1-5-21-3048853270-2157241324-869001692-1007)"/>
    <protectedRange sqref="AI23:XFD23 AF23 T23:U23 W23:X23 Z23:AD23 A23:P23 M27 AB22 AB24:AB89 R23:R24 N24:P24 AI24 H24" name="maria_26" securityDescriptor="O:WDG:WDD:(A;;CC;;;S-1-5-21-3048853270-2157241324-869001692-3245)(A;;CC;;;S-1-5-21-3048853270-2157241324-869001692-1007)"/>
    <protectedRange sqref="Q23:Q24" name="maria_1_24" securityDescriptor="O:WDG:WDD:(A;;CC;;;S-1-5-21-3048853270-2157241324-869001692-3245)(A;;CC;;;S-1-5-21-3048853270-2157241324-869001692-1007)"/>
    <protectedRange sqref="AG22:AG24 Y22:Y24 AE22:AE24 V22:V80 W31 S22:S24" name="maria_1_1_22" securityDescriptor="O:WDG:WDD:(A;;CC;;;S-1-5-21-3048853270-2157241324-869001692-3245)(A;;CC;;;S-1-5-21-3048853270-2157241324-869001692-1007)"/>
    <protectedRange sqref="A77:U77 W77:AA77 AF77 AI77:XFD77 AC77:AD77 Y78:Y80 S78:S80 E190:F190" name="maria_28" securityDescriptor="O:WDG:WDD:(A;;CC;;;S-1-5-21-3048853270-2157241324-869001692-3245)(A;;CC;;;S-1-5-21-3048853270-2157241324-869001692-1007)"/>
    <protectedRange sqref="AF78:AF80 T78:U80 W78:X80 Z78:AA80 AC78:AD80 A78:P80 E55:E56 E51 E47:F47 E31:F33 AI78:XFD80" name="maria_29" securityDescriptor="O:WDG:WDD:(A;;CC;;;S-1-5-21-3048853270-2157241324-869001692-3245)(A;;CC;;;S-1-5-21-3048853270-2157241324-869001692-1007)"/>
    <protectedRange sqref="R55:R56 R51 Q78:R80" name="maria_1_25" securityDescriptor="O:WDG:WDD:(A;;CC;;;S-1-5-21-3048853270-2157241324-869001692-3245)(A;;CC;;;S-1-5-21-3048853270-2157241324-869001692-1007)"/>
    <protectedRange sqref="AI71:XFD71 AF71 T71:U71 W71:X71 Z71:AA71 C71:P71 K70 M70 AI70:AK70" name="maria_30" securityDescriptor="O:WDG:WDD:(A;;CC;;;S-1-5-21-3048853270-2157241324-869001692-3245)(A;;CC;;;S-1-5-21-3048853270-2157241324-869001692-1007)"/>
    <protectedRange sqref="Q71:R71 R70" name="maria_1_26" securityDescriptor="O:WDG:WDD:(A;;CC;;;S-1-5-21-3048853270-2157241324-869001692-3245)(A;;CC;;;S-1-5-21-3048853270-2157241324-869001692-1007)"/>
    <protectedRange sqref="Y71:Y76 S71:S76" name="maria_1_1_24" securityDescriptor="O:WDG:WDD:(A;;CC;;;S-1-5-21-3048853270-2157241324-869001692-3245)(A;;CC;;;S-1-5-21-3048853270-2157241324-869001692-1007)"/>
    <protectedRange sqref="AI68:XFD68 AF68 T68:U68 W68:X68 Z68:AA68 C68:P68 AC68:AD68 M65 M69" name="maria_31" securityDescriptor="O:WDG:WDD:(A;;CC;;;S-1-5-21-3048853270-2157241324-869001692-3245)(A;;CC;;;S-1-5-21-3048853270-2157241324-869001692-1007)"/>
    <protectedRange sqref="Q68:R68" name="maria_1_27" securityDescriptor="O:WDG:WDD:(A;;CC;;;S-1-5-21-3048853270-2157241324-869001692-3245)(A;;CC;;;S-1-5-21-3048853270-2157241324-869001692-1007)"/>
    <protectedRange sqref="Y68:Y69 S68:S69 S65 Y65" name="maria_1_1_25" securityDescriptor="O:WDG:WDD:(A;;CC;;;S-1-5-21-3048853270-2157241324-869001692-3245)(A;;CC;;;S-1-5-21-3048853270-2157241324-869001692-1007)"/>
    <protectedRange sqref="A64:B64 F64" name="maria_32" securityDescriptor="O:WDG:WDD:(A;;CC;;;S-1-5-21-3048853270-2157241324-869001692-3245)(A;;CC;;;S-1-5-21-3048853270-2157241324-869001692-1007)"/>
    <protectedRange sqref="C64:E64 G64:H64 W64:AA64 AF64 AI64:XFD64 AC64:AD64 J64:U64 O65:P65 H65" name="maria_1_28" securityDescriptor="O:WDG:WDD:(A;;CC;;;S-1-5-21-3048853270-2157241324-869001692-3245)(A;;CC;;;S-1-5-21-3048853270-2157241324-869001692-1007)"/>
    <protectedRange sqref="C125:H125 C82:H117 C126:I129 J117:L117 J125:L129 T83:U129 A81:AA81 W99:X129 Z99:AA129 I82:L116 AF81:AF129 AC81:AD129 W82:AA98 N83:R129 N82:U82 A82:B167 V82:V167 Y99:Y167 B168 AB90:AB167 A186:B220 Y170:Y220 V169:V220 S186:S220 M82:M220 A169:B178 C180:C181 A180 A182 A184 B182:B185 S83:S184 AI81:XFD129 C118:L124 AB169:AB220" name="maria_33" securityDescriptor="O:WDG:WDD:(A;;CC;;;S-1-5-21-3048853270-2157241324-869001692-3245)(A;;CC;;;S-1-5-21-3048853270-2157241324-869001692-1007)"/>
    <protectedRange sqref="AI130:XFD130 AF130 T130:U130 W130:X130 Z130:AA130 C130:L130 AC130:AD130 N130:P130" name="maria_34" securityDescriptor="O:WDG:WDD:(A;;CC;;;S-1-5-21-3048853270-2157241324-869001692-3245)(A;;CC;;;S-1-5-21-3048853270-2157241324-869001692-1007)"/>
    <protectedRange sqref="Q130:R130" name="maria_1_29" securityDescriptor="O:WDG:WDD:(A;;CC;;;S-1-5-21-3048853270-2157241324-869001692-3245)(A;;CC;;;S-1-5-21-3048853270-2157241324-869001692-1007)"/>
    <protectedRange sqref="O131:P131 R131:R133 O133:P133 AI131:XFD133 AF131:AF133 T131:U133 W131:X133 Z131 AA131:AA132 C131:L133 Z133:AA133 AC131:AD133 N131:N133 AI190:AK190 R190:R192 R194:R195" name="maria_35" securityDescriptor="O:WDG:WDD:(A;;CC;;;S-1-5-21-3048853270-2157241324-869001692-3245)(A;;CC;;;S-1-5-21-3048853270-2157241324-869001692-1007)"/>
    <protectedRange sqref="Q131:Q133" name="maria_1_30" securityDescriptor="O:WDG:WDD:(A;;CC;;;S-1-5-21-3048853270-2157241324-869001692-3245)(A;;CC;;;S-1-5-21-3048853270-2157241324-869001692-1007)"/>
    <protectedRange sqref="Z132" name="maria_1_1_27" securityDescriptor="O:WDG:WDD:(A;;CC;;;S-1-5-21-3048853270-2157241324-869001692-3245)(A;;CC;;;S-1-5-21-3048853270-2157241324-869001692-1007)"/>
    <protectedRange sqref="AF134:AF141 T134:U141 W134:X141 Z134:AA141 AC134:AD141 C134:L141 N134:P141 E145 E150:E152 E156:E157 E159 E161:E165 E168 E176:E178 E184 E193:E194 AI134:XFD141 E196:E210 E212:E220" name="maria_36" securityDescriptor="O:WDG:WDD:(A;;CC;;;S-1-5-21-3048853270-2157241324-869001692-3245)(A;;CC;;;S-1-5-21-3048853270-2157241324-869001692-1007)"/>
    <protectedRange sqref="Q134:R141" name="maria_1_31" securityDescriptor="O:WDG:WDD:(A;;CC;;;S-1-5-21-3048853270-2157241324-869001692-3245)(A;;CC;;;S-1-5-21-3048853270-2157241324-869001692-1007)"/>
    <protectedRange sqref="AI142:XFD143 AF142:AF143 T142:U143 W142:X143 Z143 AA142:AA143 C142:L143 AC142:AD143 N142:P143 AI154:AK154 AF154 T154:U154 W154:X154 AA154 C154:L154 AC154:AD154 AM154:XFD154 E153 E155 N154:P155 AI155 E166" name="maria_37" securityDescriptor="O:WDG:WDD:(A;;CC;;;S-1-5-21-3048853270-2157241324-869001692-3245)(A;;CC;;;S-1-5-21-3048853270-2157241324-869001692-1007)"/>
    <protectedRange sqref="Q142:R143 Q154:R155" name="maria_1_32" securityDescriptor="O:WDG:WDD:(A;;CC;;;S-1-5-21-3048853270-2157241324-869001692-3245)(A;;CC;;;S-1-5-21-3048853270-2157241324-869001692-1007)"/>
    <protectedRange sqref="Z142 Z154" name="maria_1_1_29" securityDescriptor="O:WDG:WDD:(A;;CC;;;S-1-5-21-3048853270-2157241324-869001692-3245)(A;;CC;;;S-1-5-21-3048853270-2157241324-869001692-1007)"/>
    <protectedRange sqref="AI144:XFD145 AF144:AF145 T144:U145 W144:X145 Z145:AA145 AC144:AD145 C144:L144 N144:P145 C145:D145 F145:L145" name="maria_38" securityDescriptor="O:WDG:WDD:(A;;CC;;;S-1-5-21-3048853270-2157241324-869001692-3245)(A;;CC;;;S-1-5-21-3048853270-2157241324-869001692-1007)"/>
    <protectedRange sqref="Q144:R145" name="maria_1_33" securityDescriptor="O:WDG:WDD:(A;;CC;;;S-1-5-21-3048853270-2157241324-869001692-3245)(A;;CC;;;S-1-5-21-3048853270-2157241324-869001692-1007)"/>
    <protectedRange sqref="H148:I148 G146:I147 AI146:XFD148 AF146:AF148 C146:F148 T146:U148 W146:X148 Z146:AA148 J146:L148 AC146:AD148 N153:P153 N146:P148" name="maria_39" securityDescriptor="O:WDG:WDD:(A;;CC;;;S-1-5-21-3048853270-2157241324-869001692-3245)(A;;CC;;;S-1-5-21-3048853270-2157241324-869001692-1007)"/>
    <protectedRange sqref="Q146:R148 R153" name="maria_1_34" securityDescriptor="O:WDG:WDD:(A;;CC;;;S-1-5-21-3048853270-2157241324-869001692-3245)(A;;CC;;;S-1-5-21-3048853270-2157241324-869001692-1007)"/>
    <protectedRange sqref="AI149:XFD150 AF149:AF150 T149:U150 W149:X150 C149:L149 AC149:AD150 Z149:AA151 AI151:AK152 N149:P152 AI156:AK156 N156:P156 C150:D150 F150:L150 F151:F152 F156:F157 F168" name="maria_40" securityDescriptor="O:WDG:WDD:(A;;CC;;;S-1-5-21-3048853270-2157241324-869001692-3245)(A;;CC;;;S-1-5-21-3048853270-2157241324-869001692-1007)"/>
    <protectedRange sqref="Q149:R152 Q156:R156 R157:R159" name="maria_1_35" securityDescriptor="O:WDG:WDD:(A;;CC;;;S-1-5-21-3048853270-2157241324-869001692-3245)(A;;CC;;;S-1-5-21-3048853270-2157241324-869001692-1007)"/>
    <protectedRange sqref="AI49:XFD50 AF49:AF50 T49:U50 W49:X50 Z49:AA50 AC49:AD50 C49:N50" name="maria_42" securityDescriptor="O:WDG:WDD:(A;;CC;;;S-1-5-21-3048853270-2157241324-869001692-3245)(A;;CC;;;S-1-5-21-3048853270-2157241324-869001692-1007)"/>
    <protectedRange sqref="Q49:R50" name="maria_1_37" securityDescriptor="O:WDG:WDD:(A;;CC;;;S-1-5-21-3048853270-2157241324-869001692-3245)(A;;CC;;;S-1-5-21-3048853270-2157241324-869001692-1007)"/>
  </protectedRanges>
  <autoFilter ref="A1:DG22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sortState ref="A6:AK45">
    <sortCondition descending="1" ref="E8:E26"/>
    <sortCondition ref="C8:C26"/>
  </sortState>
  <customSheetViews>
    <customSheetView guid="{AB1DEA90-4D99-4E50-8D07-CA1B44648C1E}" scale="70" fitToPage="1" printArea="1" showAutoFilter="1" topLeftCell="A9">
      <selection activeCell="G9" sqref="G9"/>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1:DG22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36624B2D-80F9-4F79-AC4A-B3547C36F23F}" scale="70" showPageBreaks="1" fitToPage="1" printArea="1" filter="1" showAutoFilter="1">
      <selection activeCell="B136" sqref="B136"/>
      <pageMargins left="0.70866141732283472" right="0.70866141732283472" top="0.74803149606299213" bottom="0.74803149606299213" header="0.31496062992125984" footer="0.31496062992125984"/>
      <pageSetup paperSize="8" scale="21" fitToHeight="0" orientation="landscape" horizontalDpi="4294967294" verticalDpi="4294967294" r:id="rId2"/>
      <headerFooter>
        <oddHeader>&amp;CLISTA PROIECTELOR CONTRACTATE - PROGRAMUL OPERATIONAl CAPACITATE ADMINISTRATIVĂ</oddHeader>
        <oddFooter>Page &amp;P of &amp;N</oddFooter>
      </headerFooter>
      <autoFilter ref="A1:DG406">
        <filterColumn colId="2">
          <filters>
            <filter val="79"/>
            <filter val="479"/>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A64E7D7-BA48-4965-B650-778AE412FE0C}" scale="70" showPageBreaks="1" fitToPage="1" printArea="1" topLeftCell="P9">
      <selection activeCell="G9" sqref="G9"/>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4"/>
      <headerFooter>
        <oddHeader>&amp;CLISTA PROIECTELOR CONTRACTATE - PROGRAMUL OPERATIONAl CAPACITATE ADMINISTRATIVĂ</oddHeader>
        <oddFooter>Page &amp;P of &amp;N</oddFooter>
      </headerFooter>
      <autoFilter ref="A1:AK404">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EA37434-2D22-478B-B49F-C3E8CD4AC2E1}" scale="60" showPageBreaks="1" fitToPage="1" printArea="1" showAutoFilter="1">
      <pane xSplit="9" ySplit="8" topLeftCell="J107" activePane="bottomRight" state="frozen"/>
      <selection pane="bottomRight" activeCell="AL108" sqref="AL108"/>
      <pageMargins left="0.70866141732283472" right="0.70866141732283472" top="0.74803149606299213" bottom="0.74803149606299213" header="0.31496062992125984" footer="0.31496062992125984"/>
      <pageSetup paperSize="8" scale="21" fitToHeight="0" orientation="landscape" r:id="rId5"/>
      <headerFooter>
        <oddHeader>&amp;CLISTA PROIECTELOR CONTRACTATE - PROGRAMUL OPERATIONAl CAPACITATE ADMINISTRATIVĂ</oddHeader>
        <oddFooter>Page &amp;P of &amp;N</oddFooter>
      </headerFooter>
      <autoFilter ref="A6:DG406"/>
    </customSheetView>
    <customSheetView guid="{A87F3E0E-3A8E-4B82-8170-33752259B7DB}" scale="70" showPageBreaks="1" fitToPage="1" printArea="1" showAutoFilter="1">
      <pane xSplit="7" ySplit="4" topLeftCell="AD5" activePane="bottomRight" state="frozen"/>
      <selection pane="bottomRight" activeCell="AK433" sqref="AK433:AK434"/>
      <pageMargins left="0.70866141732283472" right="0.70866141732283472" top="0.74803149606299213" bottom="0.74803149606299213" header="0.31496062992125984" footer="0.31496062992125984"/>
      <pageSetup paperSize="8" scale="15" fitToHeight="0" orientation="portrait" horizontalDpi="4294967294" verticalDpi="4294967294" r:id="rId6"/>
      <headerFooter>
        <oddHeader>&amp;CLISTA PROIECTELOR CONTRACTATE - PROGRAMUL OPERATIONAl CAPACITATE ADMINISTRATIVĂ</oddHeader>
        <oddFooter>Page &amp;P of &amp;N</oddFooter>
      </headerFooter>
      <autoFilter ref="A6:AL432"/>
    </customSheetView>
    <customSheetView guid="{A5B1481C-EF26-486A-984F-85CDDC2FD94F}" scale="90" showPageBreaks="1" fitToPage="1" printArea="1">
      <pane xSplit="7" ySplit="4" topLeftCell="O275" activePane="bottomRight" state="frozen"/>
      <selection pane="bottomRight" activeCell="O275" sqref="O275"/>
      <pageMargins left="0.70866141732283472" right="0.70866141732283472" top="0.74803149606299213" bottom="0.74803149606299213" header="0.31496062992125984" footer="0.31496062992125984"/>
      <pageSetup paperSize="8" scale="21" fitToHeight="0" orientation="landscape" horizontalDpi="4294967294" verticalDpi="4294967294" r:id="rId7"/>
      <headerFooter>
        <oddHeader>&amp;CLISTA PROIECTELOR CONTRACTATE - PROGRAMUL OPERATIONAl CAPACITATE ADMINISTRATIVĂ</oddHeader>
        <oddFooter>Page &amp;P of &amp;N</oddFooter>
      </headerFooter>
    </customSheetView>
    <customSheetView guid="{EF10298D-3F59-43F1-9A86-8C1CCA3B5D93}" scale="70" showPageBreaks="1" fitToPage="1" printArea="1" showAutoFilter="1" topLeftCell="V4">
      <pane ySplit="3" topLeftCell="A370" activePane="bottomLeft" state="frozen"/>
      <selection pane="bottomLeft" activeCell="N370" sqref="N370:R370"/>
      <pageMargins left="0.70866141732283472" right="0.70866141732283472" top="0.74803149606299213" bottom="0.74803149606299213" header="0.31496062992125984" footer="0.31496062992125984"/>
      <pageSetup paperSize="8" scale="21" fitToHeight="0" orientation="landscape" r:id="rId8"/>
      <headerFooter>
        <oddHeader>&amp;CLISTA PROIECTELOR CONTRACTATE - PROGRAMUL OPERATIONAl CAPACITATE ADMINISTRATIVĂ</oddHeader>
        <oddFooter>Page &amp;P of &amp;N</oddFooter>
      </headerFooter>
      <autoFilter ref="A6:AL403"/>
    </customSheetView>
    <customSheetView guid="{FE50EAC0-52A5-4C33-B973-65E93D03D3EA}" scale="73" showPageBreaks="1" fitToPage="1" printArea="1" filter="1" showAutoFilter="1">
      <pane xSplit="1" ySplit="6" topLeftCell="H351" activePane="bottomRight" state="frozen"/>
      <selection pane="bottomRight" activeCell="J363" sqref="J363"/>
      <pageMargins left="0.70866141732283472" right="0.70866141732283472" top="0.74803149606299213" bottom="0.74803149606299213" header="0.31496062992125984" footer="0.31496062992125984"/>
      <pageSetup paperSize="8" scale="21" fitToHeight="0" orientation="landscape" horizontalDpi="4294967294" verticalDpi="4294967294" r:id="rId9"/>
      <headerFooter>
        <oddHeader>&amp;CLISTA PROIECTELOR CONTRACTATE - PROGRAMUL OPERATIONAl CAPACITATE ADMINISTRATIVĂ</oddHeader>
        <oddFooter>Page &amp;P of &amp;N</oddFooter>
      </headerFooter>
      <autoFilter ref="A6:DG374">
        <filterColumn colId="5">
          <filters>
            <filter val="IP8/2017 (MySMIS:_x000a_POCA/129/1/1)"/>
          </filters>
        </filterColumn>
      </autoFilter>
    </customSheetView>
    <customSheetView guid="{C408A2F1-296F-4EAD-B15B-336D73846FDD}" scale="106" showPageBreaks="1" fitToPage="1" printArea="1">
      <selection activeCell="L346" sqref="L346"/>
      <pageMargins left="0.70866141732283472" right="0.70866141732283472" top="0.74803149606299213" bottom="0.74803149606299213" header="0.31496062992125984" footer="0.31496062992125984"/>
      <pageSetup paperSize="8" scale="24" fitToHeight="0" orientation="landscape" horizontalDpi="4294967294" verticalDpi="4294967294" r:id="rId10"/>
      <headerFooter>
        <oddHeader>&amp;CLISTA PROIECTELOR CONTRACTATE - PROGRAMUL OPERATIONAl CAPACITATE ADMINISTRATIVĂ</oddHeader>
        <oddFooter>Page &amp;P of &amp;N</oddFooter>
      </headerFooter>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1"/>
      <headerFooter>
        <oddHeader>&amp;CLISTA PROIECTELOR CONTRACTATE - PROGRAMUL OPERATIONAl CAPACITATE ADMINISTRATIVĂ</oddHeader>
        <oddFooter>Page &amp;P of &amp;N</oddFooter>
      </headerFooter>
      <autoFilter ref="A6:AL349"/>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2"/>
      <headerFooter>
        <oddHeader>&amp;CLISTA PROIECTELOR CONTRACTATE - PROGRAMUL OPERATIONAl CAPACITATE ADMINISTRATIVĂ</oddHeader>
        <oddFooter>Page &amp;P of &amp;N</oddFooter>
      </headerFooter>
      <autoFilter ref="A4:AH68"/>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3"/>
      <headerFooter>
        <oddHeader>&amp;CLISTA PROIECTELOR CONTRACTATE - PROGRAMUL OPERATIONAl CAPACITATE ADMINISTRATIVĂ</oddHeader>
        <oddFooter>Page &amp;P of &amp;N</oddFooter>
      </headerFooter>
      <autoFilter ref="A6:DF305"/>
    </customSheetView>
    <customSheetView guid="{EB0F2E6A-FA33-479E-9A47-8E3494FBB4DE}" scale="70" fitToPage="1" showAutoFilter="1" topLeftCell="N298">
      <selection activeCell="S316" sqref="S316"/>
      <pageMargins left="0.70866141732283472" right="0.70866141732283472" top="0.74803149606299213" bottom="0.74803149606299213" header="0.31496062992125984" footer="0.31496062992125984"/>
      <pageSetup paperSize="8" scale="21" fitToHeight="0" orientation="landscape" horizontalDpi="4294967294" verticalDpi="4294967294" r:id="rId14"/>
      <headerFooter>
        <oddHeader>&amp;CLISTA PROIECTELOR CONTRACTATE - PROGRAMUL OPERATIONAl CAPACITATE ADMINISTRATIVĂ</oddHeader>
        <oddFooter>Page &amp;P of &amp;N</oddFooter>
      </headerFooter>
      <autoFilter ref="A6:AL323"/>
    </customSheetView>
    <customSheetView guid="{905D93EA-5662-45AB-8995-A9908B3E5D52}" scale="70" fitToPage="1" showAutoFilter="1">
      <pane ySplit="6" topLeftCell="A37" activePane="bottomLeft" state="frozen"/>
      <selection pane="bottomLeft" activeCell="AK50" sqref="AK50"/>
      <pageMargins left="0.70866141732283472" right="0.70866141732283472" top="0.74803149606299213" bottom="0.74803149606299213" header="0.31496062992125984" footer="0.31496062992125984"/>
      <pageSetup paperSize="8" scale="21" fitToHeight="0" orientation="landscape" r:id="rId15"/>
      <headerFooter>
        <oddHeader>&amp;CLISTA PROIECTELOR CONTRACTATE - PROGRAMUL OPERATIONAl CAPACITATE ADMINISTRATIVĂ</oddHeader>
        <oddFooter>Page &amp;P of &amp;N</oddFooter>
      </headerFooter>
      <autoFilter ref="A7:DG225"/>
    </customSheetView>
    <customSheetView guid="{5AAA4DFE-88B1-4674-95ED-5FCD7A50BC22}" scale="70" showPageBreaks="1" fitToPage="1" printArea="1" showAutoFilter="1" topLeftCell="Q1">
      <pane ySplit="6" topLeftCell="A348" activePane="bottomLeft" state="frozen"/>
      <selection pane="bottomLeft" activeCell="AE350" sqref="AE350"/>
      <pageMargins left="0.70866141732283472" right="0.70866141732283472" top="0.74803149606299213" bottom="0.74803149606299213" header="0.31496062992125984" footer="0.31496062992125984"/>
      <pageSetup paperSize="8" scale="25" fitToHeight="0" orientation="landscape" horizontalDpi="4294967294" verticalDpi="4294967294" r:id="rId16"/>
      <headerFooter>
        <oddHeader>&amp;CLISTA PROIECTELOR CONTRACTATE - PROGRAMUL OPERATIONAl CAPACITATE ADMINISTRATIVĂ</oddHeader>
        <oddFooter>Page &amp;P of &amp;N</oddFooter>
      </headerFooter>
      <autoFilter ref="A1:R225"/>
    </customSheetView>
    <customSheetView guid="{9980B309-0131-4577-BF29-212714399FDF}" scale="70" showPageBreaks="1" fitToPage="1" printArea="1" showAutoFilter="1">
      <pane xSplit="7" ySplit="4" topLeftCell="H363" activePane="bottomRight" state="frozen"/>
      <selection pane="bottomRight" activeCell="I365" sqref="I365"/>
      <pageMargins left="0.70866141732283472" right="0.70866141732283472" top="0.74803149606299213" bottom="0.74803149606299213" header="0.31496062992125984" footer="0.31496062992125984"/>
      <pageSetup paperSize="8" scale="21" fitToHeight="0" orientation="landscape" horizontalDpi="4294967294" verticalDpi="4294967294" r:id="rId17"/>
      <headerFooter>
        <oddHeader>&amp;CLISTA PROIECTELOR CONTRACTATE - PROGRAMUL OPERATIONAl CAPACITATE ADMINISTRATIVĂ</oddHeader>
        <oddFooter>Page &amp;P of &amp;N</oddFooter>
      </headerFooter>
      <autoFilter ref="A1:AL375">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5C35D6D-934F-4431-BA92-90255FC17BA4}" scale="70" showPageBreaks="1" fitToPage="1" printArea="1" showAutoFilter="1" topLeftCell="F1">
      <pane ySplit="1" topLeftCell="A194" activePane="bottomLeft" state="frozen"/>
      <selection pane="bottomLeft" activeCell="AI208" sqref="AI208"/>
      <pageMargins left="0.70866141732283472" right="0.70866141732283472" top="0.74803149606299213" bottom="0.74803149606299213" header="0.31496062992125984" footer="0.31496062992125984"/>
      <pageSetup paperSize="8" scale="21" fitToHeight="0" orientation="landscape" horizontalDpi="4294967294" verticalDpi="4294967294" r:id="rId18"/>
      <headerFooter>
        <oddHeader>&amp;CLISTA PROIECTELOR CONTRACTATE - PROGRAMUL OPERATIONAl CAPACITATE ADMINISTRATIVĂ</oddHeader>
        <oddFooter>Page &amp;P of &amp;N</oddFooter>
      </headerFooter>
      <autoFilter ref="A1:AL375">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53ED3D47-B2C0-43A1-9A1E-F030D529F74C}" scale="70" showPageBreaks="1" fitToPage="1" printArea="1" filter="1" showAutoFilter="1" topLeftCell="A4">
      <selection activeCell="J369" sqref="J369"/>
      <pageMargins left="0.70866141732283472" right="0.70866141732283472" top="0.74803149606299213" bottom="0.74803149606299213" header="0.31496062992125984" footer="0.31496062992125984"/>
      <pageSetup paperSize="8" scale="10" fitToHeight="0" orientation="landscape" horizontalDpi="4294967294" verticalDpi="4294967294" r:id="rId19"/>
      <headerFooter>
        <oddHeader>&amp;CLISTA PROIECTELOR CONTRACTATE - PROGRAMUL OPERATIONAl CAPACITATE ADMINISTRATIVĂ</oddHeader>
        <oddFooter>Page &amp;P of &amp;N</oddFooter>
      </headerFooter>
      <autoFilter ref="A6:AL403">
        <filterColumn colId="2">
          <filters>
            <filter val="471"/>
            <filter val="472"/>
            <filter val="479"/>
          </filters>
        </filterColumn>
      </autoFilter>
    </customSheetView>
    <customSheetView guid="{7C1B4D6D-D666-48DD-AB17-E00791B6F0B6}" scale="70" showPageBreaks="1" fitToPage="1" printArea="1" filter="1" showAutoFilter="1" topLeftCell="B1">
      <pane ySplit="5" topLeftCell="A6" activePane="bottomLeft" state="frozen"/>
      <selection pane="bottomLeft" activeCell="E1" sqref="E1:U1048576"/>
      <pageMargins left="0.70866141732283472" right="0.70866141732283472" top="0.74803149606299213" bottom="0.74803149606299213" header="0.31496062992125984" footer="0.31496062992125984"/>
      <pageSetup paperSize="8" scale="21" fitToHeight="0" orientation="landscape" r:id="rId20"/>
      <headerFooter>
        <oddHeader>&amp;CLISTA PROIECTELOR CONTRACTATE - PROGRAMUL OPERATIONAl CAPACITATE ADMINISTRATIVĂ</oddHeader>
        <oddFooter>Page &amp;P of &amp;N</oddFooter>
      </headerFooter>
      <autoFilter ref="A6:AK404">
        <filterColumn colId="5">
          <filters>
            <filter val="CP6 less /2018"/>
          </filters>
        </filterColumn>
      </autoFilter>
    </customSheetView>
    <customSheetView guid="{901F9774-8BE7-424D-87C2-1026F3FA2E93}" scale="70" showPageBreaks="1" fitToPage="1" printArea="1" topLeftCell="V1">
      <pane ySplit="1" topLeftCell="A371" activePane="bottomLeft" state="frozen"/>
      <selection pane="bottomLeft" activeCell="AI371" sqref="AI371"/>
      <pageMargins left="0.70866141732283472" right="0.70866141732283472" top="0.74803149606299213" bottom="0.74803149606299213" header="0.31496062992125984" footer="0.31496062992125984"/>
      <pageSetup paperSize="8" scale="21" fitToHeight="0" orientation="landscape" horizontalDpi="4294967294" verticalDpi="4294967294" r:id="rId21"/>
      <headerFooter>
        <oddHeader>&amp;CLISTA PROIECTELOR CONTRACTATE - PROGRAMUL OPERATIONAl CAPACITATE ADMINISTRATIVĂ</oddHeader>
        <oddFooter>Page &amp;P of &amp;N</oddFooter>
      </headerFooter>
    </customSheetView>
    <customSheetView guid="{747340EB-2B31-46D2-ACDE-4FA91E2B50F6}" scale="70" showPageBreaks="1" fitToPage="1" printArea="1" topLeftCell="A94">
      <selection activeCell="AK102" sqref="AK102"/>
      <pageMargins left="0.70866141732283472" right="0.70866141732283472" top="0.74803149606299213" bottom="0.74803149606299213" header="0.31496062992125984" footer="0.31496062992125984"/>
      <pageSetup paperSize="8" scale="14" fitToHeight="0" orientation="portrait" horizontalDpi="4294967294" verticalDpi="4294967294" r:id="rId22"/>
      <headerFooter>
        <oddHeader>&amp;CLISTA PROIECTELOR CONTRACTATE - PROGRAMUL OPERATIONAl CAPACITATE ADMINISTRATIVĂ</oddHeader>
        <oddFooter>Page &amp;P of &amp;N</oddFooter>
      </headerFooter>
    </customSheetView>
    <customSheetView guid="{26220372-A779-4CAF-BD14-F6BA18B6B4EB}" scale="70" fitToPage="1" showAutoFilter="1" topLeftCell="A394">
      <selection activeCell="B137" sqref="B137"/>
      <pageMargins left="0.70866141732283472" right="0.70866141732283472" top="0.74803149606299213" bottom="0.74803149606299213" header="0.31496062992125984" footer="0.31496062992125984"/>
      <pageSetup paperSize="8" scale="21" fitToHeight="0" orientation="landscape" horizontalDpi="4294967294" verticalDpi="4294967294" r:id="rId23"/>
      <headerFooter>
        <oddHeader>&amp;CLISTA PROIECTELOR CONTRACTATE - PROGRAMUL OPERATIONAl CAPACITATE ADMINISTRATIVĂ</oddHeader>
        <oddFooter>Page &amp;P of &amp;N</oddFooter>
      </headerFooter>
      <autoFilter ref="A1:DG406">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s>
  <mergeCells count="57">
    <mergeCell ref="AH4:AH5"/>
    <mergeCell ref="AI4:AI5"/>
    <mergeCell ref="AJ4:AJ5"/>
    <mergeCell ref="AK4:AK5"/>
    <mergeCell ref="Q4:Q5"/>
    <mergeCell ref="R4:R5"/>
    <mergeCell ref="AE4:AE5"/>
    <mergeCell ref="AF4:AF5"/>
    <mergeCell ref="AG4:AG5"/>
    <mergeCell ref="S4:AB4"/>
    <mergeCell ref="A4:A5"/>
    <mergeCell ref="C4:C5"/>
    <mergeCell ref="D4:D5"/>
    <mergeCell ref="E4:E5"/>
    <mergeCell ref="F4:F5"/>
    <mergeCell ref="B4:B5"/>
    <mergeCell ref="G4:G5"/>
    <mergeCell ref="H4:H5"/>
    <mergeCell ref="I4:I5"/>
    <mergeCell ref="J4:J5"/>
    <mergeCell ref="K4:K5"/>
    <mergeCell ref="L4:L5"/>
    <mergeCell ref="M4:M5"/>
    <mergeCell ref="N4:N5"/>
    <mergeCell ref="O4:O5"/>
    <mergeCell ref="P4:P5"/>
    <mergeCell ref="A1:A3"/>
    <mergeCell ref="G1:G3"/>
    <mergeCell ref="H1:H3"/>
    <mergeCell ref="N1:N3"/>
    <mergeCell ref="O1:O3"/>
    <mergeCell ref="C1:C3"/>
    <mergeCell ref="D1:D3"/>
    <mergeCell ref="F1:F3"/>
    <mergeCell ref="E1:E3"/>
    <mergeCell ref="J1:J3"/>
    <mergeCell ref="K1:K3"/>
    <mergeCell ref="L1:L3"/>
    <mergeCell ref="M1:M3"/>
    <mergeCell ref="I1:I3"/>
    <mergeCell ref="B1:B3"/>
    <mergeCell ref="Y2:Y3"/>
    <mergeCell ref="P1:P3"/>
    <mergeCell ref="Q1:Q3"/>
    <mergeCell ref="R1:R3"/>
    <mergeCell ref="S1:AB1"/>
    <mergeCell ref="S2:X2"/>
    <mergeCell ref="AL1:AL2"/>
    <mergeCell ref="AJ1:AK1"/>
    <mergeCell ref="AJ2:AJ3"/>
    <mergeCell ref="AK2:AK3"/>
    <mergeCell ref="AB2:AB3"/>
    <mergeCell ref="AG1:AG3"/>
    <mergeCell ref="AH1:AH3"/>
    <mergeCell ref="AI1:AI3"/>
    <mergeCell ref="AF2:AF3"/>
    <mergeCell ref="AE1:AE3"/>
  </mergeCells>
  <pageMargins left="0.70866141732283472" right="0.70866141732283472" top="0.74803149606299213" bottom="0.74803149606299213" header="0.31496062992125984" footer="0.31496062992125984"/>
  <pageSetup paperSize="8" scale="21" fitToHeight="0" orientation="landscape" horizontalDpi="4294967294" verticalDpi="4294967294" r:id="rId24"/>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corina.chibzuloiu</cp:lastModifiedBy>
  <cp:lastPrinted>2018-08-03T11:08:11Z</cp:lastPrinted>
  <dcterms:created xsi:type="dcterms:W3CDTF">2016-07-18T10:59:34Z</dcterms:created>
  <dcterms:modified xsi:type="dcterms:W3CDTF">2018-08-06T13:08:46Z</dcterms:modified>
</cp:coreProperties>
</file>