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85" activeTab="8"/>
  </bookViews>
  <sheets>
    <sheet name="Informatii intocmire buget" sheetId="1" r:id="rId1"/>
    <sheet name="24.1." sheetId="2" r:id="rId2"/>
    <sheet name="24.2 parteneriat" sheetId="3" r:id="rId3"/>
    <sheet name="24.2.1" sheetId="4" r:id="rId4"/>
    <sheet name="24.2.2" sheetId="5" r:id="rId5"/>
    <sheet name="24.2.n" sheetId="6" r:id="rId6"/>
    <sheet name="24.3" sheetId="7" r:id="rId7"/>
    <sheet name="24.4.1" sheetId="8" r:id="rId8"/>
    <sheet name="24.5.1" sheetId="9" r:id="rId9"/>
  </sheets>
  <definedNames>
    <definedName name="_xlnm.Print_Area" localSheetId="2">'24.2 parteneriat'!$A$1:$AS$49</definedName>
    <definedName name="_xlnm.Print_Area" localSheetId="0">'Informatii intocmire buget'!$A$1:$E$96</definedName>
  </definedNames>
  <calcPr fullCalcOnLoad="1"/>
</workbook>
</file>

<file path=xl/sharedStrings.xml><?xml version="1.0" encoding="utf-8"?>
<sst xmlns="http://schemas.openxmlformats.org/spreadsheetml/2006/main" count="875" uniqueCount="265">
  <si>
    <t xml:space="preserve">  TVA</t>
  </si>
  <si>
    <t>- manager de proiect</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</si>
  <si>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</si>
  <si>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</si>
  <si>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</si>
  <si>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</si>
  <si>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</si>
  <si>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</si>
  <si>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</si>
  <si>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</si>
  <si>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</si>
  <si>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</si>
  <si>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</si>
  <si>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</si>
  <si>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</si>
  <si>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</si>
  <si>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</si>
  <si>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</si>
  <si>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</si>
  <si>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</si>
  <si>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</si>
  <si>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</si>
  <si>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</si>
  <si>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</si>
  <si>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</si>
  <si>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</si>
  <si>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</si>
  <si>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</si>
  <si>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</si>
  <si>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</si>
  <si>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</si>
  <si>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</si>
  <si>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</si>
  <si>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</si>
  <si>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 xml:space="preserve">B. Cheltuieli neeligibile </t>
  </si>
  <si>
    <t>C.TVA deductibilă neeligibilă</t>
  </si>
  <si>
    <t>Total cheltuieli neeligibile( B+C)</t>
  </si>
  <si>
    <t>D. Valoare totală proiect</t>
  </si>
  <si>
    <t>TOTAL  PROIECT (Total A + total B)</t>
  </si>
  <si>
    <t>TOTAL  PROIECT cu TVA</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</si>
  <si>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</si>
  <si>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</si>
  <si>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</si>
  <si>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</si>
  <si>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</si>
  <si>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</si>
  <si>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</si>
  <si>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</si>
  <si>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</si>
  <si>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</si>
  <si>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</si>
  <si>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</si>
  <si>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</si>
  <si>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</si>
  <si>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</si>
  <si>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</si>
  <si>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</si>
  <si>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</si>
  <si>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</si>
  <si>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</si>
  <si>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</si>
  <si>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</si>
  <si>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</si>
  <si>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</si>
  <si>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</si>
  <si>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</si>
  <si>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</si>
  <si>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</si>
  <si>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 valoarea eligibila a proiectului * 19,36/100 * 80/100</t>
  </si>
  <si>
    <t>'=valoarea eligibila a proiectului * 80,64/100*  85/100</t>
  </si>
  <si>
    <t>=valoarea eligibila a proiectului * 19,36/100 * 80/100</t>
  </si>
  <si>
    <t>7=5*6</t>
  </si>
  <si>
    <t>=valoarea eligibilă a proiectului * 19,36% *  80%</t>
  </si>
  <si>
    <t xml:space="preserve">'=valoarea eligibilă a proiectului * 80,64%* 85% </t>
  </si>
  <si>
    <t>'=valoarea eligibilă a proiectului * 19,36% *20%</t>
  </si>
  <si>
    <t>'=valoarea eligibilă a proiectului * 80,64%* 15%</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</si>
  <si>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</si>
  <si>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</si>
  <si>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</si>
  <si>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</si>
  <si>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</si>
  <si>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</si>
  <si>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</si>
  <si>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</si>
  <si>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</si>
  <si>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</si>
  <si>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</si>
  <si>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</si>
  <si>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</si>
  <si>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</si>
  <si>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</si>
  <si>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</si>
  <si>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</si>
  <si>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</si>
  <si>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</si>
  <si>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</si>
  <si>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</si>
  <si>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</si>
  <si>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</si>
  <si>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</si>
  <si>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</si>
  <si>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</si>
  <si>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 xml:space="preserve">se vor bugeta costurile aferente achiziției de  licențe și software  pentru echipamentele informatice necesare desfășurării exclusiv activităților echipei de implementare a proiectului.                  </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</si>
  <si>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</si>
  <si>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</si>
  <si>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</si>
  <si>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</si>
  <si>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cheltuieli de deplasare pentru personal propriu și transport de bunuri</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</si>
  <si>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</si>
  <si>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</si>
  <si>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</si>
  <si>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</si>
  <si>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</si>
  <si>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</si>
  <si>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</si>
  <si>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</si>
  <si>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</si>
  <si>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</si>
  <si>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</si>
  <si>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</si>
  <si>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</si>
  <si>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</si>
  <si>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</si>
  <si>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</si>
  <si>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</si>
  <si>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</si>
  <si>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</si>
  <si>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</si>
  <si>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</si>
  <si>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</si>
  <si>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</si>
  <si>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</si>
  <si>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</si>
  <si>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</si>
  <si>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</si>
  <si>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</si>
  <si>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</si>
  <si>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</si>
  <si>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</si>
  <si>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</si>
  <si>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</si>
  <si>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</si>
  <si>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</si>
  <si>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</si>
  <si>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</si>
  <si>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</si>
  <si>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</si>
  <si>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</si>
  <si>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</si>
  <si>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</si>
  <si>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</si>
  <si>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</si>
  <si>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</si>
  <si>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</si>
  <si>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</si>
  <si>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</si>
  <si>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</si>
  <si>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</si>
  <si>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</si>
  <si>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</si>
  <si>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</si>
  <si>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</si>
  <si>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</si>
  <si>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</si>
  <si>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</si>
  <si>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</si>
  <si>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</si>
  <si>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</si>
  <si>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</si>
  <si>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</si>
  <si>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</si>
  <si>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</si>
  <si>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</si>
  <si>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</si>
  <si>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</si>
  <si>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</si>
  <si>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</si>
  <si>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</si>
  <si>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estimat nr persoanexdeplasarixcost deplasare/proiect(similar randul 26)</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</si>
  <si>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</si>
  <si>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</si>
  <si>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</si>
  <si>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achiziţia de bunuri și materiale de natura obiectelor de inventar
materiale consumabile inclusiv  produse/auxiliare necesare  pentru o reuniuni de lucru /evenimente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</si>
  <si>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</si>
  <si>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</si>
  <si>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</si>
  <si>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</si>
  <si>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</si>
  <si>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</si>
  <si>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</si>
  <si>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</si>
  <si>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</si>
  <si>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</si>
  <si>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24.5.1  ÎNCADRAREA ÎN CATEGORII DE INTERVENȚII A PROIECTULUI NAȚIONAL</t>
  </si>
  <si>
    <t>24.4.1 PACHETUL DE FINANȚARE A  PROIECTULUI  NAȚIONAL</t>
  </si>
  <si>
    <t>24.3 BUGET SINTETIC</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</si>
  <si>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</si>
  <si>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</si>
  <si>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</si>
  <si>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</si>
  <si>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</si>
  <si>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</si>
  <si>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</si>
  <si>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</si>
  <si>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</si>
  <si>
    <t>cheltuieli  salarii si deplasari echipa de management a proiectului</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</si>
  <si>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</si>
  <si>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</si>
  <si>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</si>
  <si>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</si>
  <si>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</si>
  <si>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</si>
  <si>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Cheltuieli cu mijloace fixe, echipamentele de calcul și echipamentele periferice de calcul, mobilierul și aparatura birotică, altele decat cele necesare managementului de proiect</t>
  </si>
  <si>
    <t xml:space="preserve">                                                                       
 Se vor bugeta costuri aferente  mijloacelor fixe, echipamentelor/perifericelor de calcul numai în cazul în care sunt absolut necesare implementării proiectului.</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</si>
  <si>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</si>
  <si>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</si>
  <si>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</si>
  <si>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trebuie să fie egală cu  totalul cheltuielilor neeligibile din secțiunea 24.3</t>
  </si>
  <si>
    <t>trebuie să fie egală cu totalul cheltuielilor eligibile din secțiunea 24.3</t>
  </si>
  <si>
    <t xml:space="preserve"> Asistenţa financiară nerambursabilă (FSE)</t>
  </si>
  <si>
    <t xml:space="preserve">Valoarea eligibila a proiectului </t>
  </si>
  <si>
    <t xml:space="preserve">= valoarea eligibila a proiectului * 19,36/100 </t>
  </si>
  <si>
    <t>'=valoarea eligibila a proiectului * 80,64/100</t>
  </si>
  <si>
    <t xml:space="preserve">=valoarea eligibila a proiectului * 19,36/100 </t>
  </si>
  <si>
    <r>
      <t>=valoarea eligibila a proiectului  aferentă contribuției</t>
    </r>
    <r>
      <rPr>
        <b/>
        <i/>
        <sz val="10"/>
        <color indexed="8"/>
        <rFont val="Trebuchet MS"/>
        <family val="2"/>
      </rPr>
      <t xml:space="preserve"> estimate la acest tip de intervenție</t>
    </r>
    <r>
      <rPr>
        <i/>
        <sz val="10"/>
        <color indexed="8"/>
        <rFont val="Trebuchet MS"/>
        <family val="2"/>
      </rPr>
      <t>* 19,36/100 * 80/100</t>
    </r>
  </si>
  <si>
    <r>
      <t>=valoarea eligibila a proiectului  aferentă contribuției</t>
    </r>
    <r>
      <rPr>
        <b/>
        <i/>
        <sz val="10"/>
        <color indexed="8"/>
        <rFont val="Trebuchet MS"/>
        <family val="2"/>
      </rPr>
      <t xml:space="preserve"> 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</si>
  <si>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</si>
  <si>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</si>
  <si>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19,36/100 *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</si>
  <si>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</si>
  <si>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</si>
  <si>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</si>
  <si>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</si>
  <si>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</si>
  <si>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</si>
  <si>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</si>
  <si>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</si>
  <si>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</si>
  <si>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</si>
  <si>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</si>
  <si>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3laptop,2imprimante, 4 dulapuri,4  scaune,etc</t>
  </si>
  <si>
    <t>24.2.1 DETALIEREA COSTURILOR PROIECTULUI PE REZULTATE ȘI ACTIVITĂȚI - PARTENER N</t>
  </si>
  <si>
    <t>24.2.1 DETALIEREA COSTURILOR PROIECTULUI PE REZULTATE ȘI ACTIVITĂȚI -  PARTENER 1</t>
  </si>
  <si>
    <t>24.1 DETALIEREA COSTURILOR PROIECTULUI PE REZULTATE ȘI ACTIVITĂȚI -LIDER</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</si>
  <si>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autovehicol sau alt mijloc de transport. 
2.La estimarea costurilor se va ține cont de limita stabilită prin H.G. nr. 399/2015, respectiv  15.000 euro fără TVA pentru fiecare autovehicul sau alt mijloc de transport.               </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</si>
  <si>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</si>
  <si>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t>estimat nr persoanexdeplasarixcost deplasare/proiect (similar randul 23)</t>
  </si>
  <si>
    <t xml:space="preserve">achizitionarea de echipamente de calcul/periferice de calcul, mobilier și aparatura birotică pt echipa de management (justificate similar randul 23) </t>
  </si>
  <si>
    <t xml:space="preserve">achizitionarea de licente(justificate similar randul 23) </t>
  </si>
  <si>
    <t xml:space="preserve">achizitionarea de obiecte promotionale(justificate similar randul 23) </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</si>
  <si>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</si>
  <si>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Pentru toate cazurile în care TVA este nedeductibilă si nerecuperabila valoarea din celula D38 va fi 0, în  cazul în care TVA este deductibilă si recuperabilă,valoarea din celula D38 va fi egală cu valoarea din celula E30.</t>
  </si>
  <si>
    <t>= (valoarea eligibila a proiectului -valoarea eligibilă a proiectului aferenta codului 1 pentru regiunea mai dezvoltată-valoarea eligibilă a proiectului aferenta codului 2 pentru regiunea mai dezvoltată)*19.36/100</t>
  </si>
  <si>
    <t>= (valoarea eligibila a proiectului -valoarea eligibilă a proiectului aferenta codului 1 pentru regiunea mai puțin dezvoltată-valoarea eligibilă a proiectului aferenta codului 2 pentru regiunea mai puțin dezvoltată)*80,64/100</t>
  </si>
  <si>
    <t>4 ore/zi * 21 zile/luna*30 luni</t>
  </si>
  <si>
    <t>2 ore/zi * 10 zile/luna*30luni</t>
  </si>
  <si>
    <t>2 ore/zi * 10 zile/luna*30 luni</t>
  </si>
  <si>
    <t>1 ora/zi * 7 zile/luna*30 luni</t>
  </si>
  <si>
    <t>4 ore/zi * 10zile/luna*30 luni</t>
  </si>
  <si>
    <t>2 ore/zi * 5 zile/luna*30 luni</t>
  </si>
  <si>
    <t>4 ore/zi * 10zile/luna*30luni</t>
  </si>
  <si>
    <t>cheltuieli de deplasare pentru echipa de management</t>
  </si>
  <si>
    <r>
      <t xml:space="preserve">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7% din valoarea eligibilă a proiectului, la momentul contractării; Cheltuielile FEDR se compun din următoarele categorii/subcategorii de cheltuieli: cheltuieli de leasing cu achiziție, cheltuieli cu achiziționarea de mijloace de transport, cheltuieli cu mijloace fixe pentru echipa de management(echipamentele de calcul și echipamentele periferice de calcul, mobilierul și aparatura birotică)  precum și cheltuieli de tip FEDR  necesare pentru implementarea proiectului (cheltuieli cu mijloace fixe, echipamentele de calcul și echipamentele periferice de calcul, mobilierul și aparatura birotică);
Cheltuielile generale de administrație nu vor depăși 7% din valoarea eligibilă a proiectului, la momentul contractării;
</t>
    </r>
    <r>
      <rPr>
        <sz val="10"/>
        <rFont val="Trebuchet MS"/>
        <family val="2"/>
      </rPr>
      <t>Cheltuielile salariale pentru echipa de management a proiectului nu vor depăși 12% din valoarea eligibilă a proiectului, la momentul contractării.</t>
    </r>
    <r>
      <rPr>
        <sz val="10"/>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</si>
  <si>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capitolul bugetar 10.
3. se vor bugeta numai costurile necesare pentru desfășurarea altor activități decât managementul proiectului</t>
  </si>
  <si>
    <r>
      <t>cheltuieli cu achiziția de mijloace de transport</t>
    </r>
    <r>
      <rPr>
        <b/>
        <sz val="10"/>
        <color indexed="8"/>
        <rFont val="Trebuchet MS"/>
        <family val="2"/>
      </rPr>
      <t xml:space="preserve"> indispensabile pentru atingerea obiectivului operatiunii</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</si>
</sst>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64">
    <font>
      <sz val="11"/>
      <color theme="1"/>
      <name val="Calibri"/>
      <family val="2"/>
    </font>
    <font>
      <sz val="11"/>
      <color indexed="8"/>
      <name val="Calibri"/>
      <family val="2"/>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b/>
      <i/>
      <sz val="10"/>
      <color indexed="8"/>
      <name val="Trebuchet MS"/>
      <family val="2"/>
    </font>
    <font>
      <sz val="10"/>
      <color indexed="8"/>
      <name val="Trebuchet MS"/>
      <family val="2"/>
    </font>
    <font>
      <i/>
      <sz val="10"/>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sz val="8"/>
      <color indexed="8"/>
      <name val="Trebuchet MS"/>
      <family val="2"/>
    </font>
    <font>
      <sz val="11"/>
      <color indexed="8"/>
      <name val="Trebuchet MS"/>
      <family val="2"/>
    </font>
    <font>
      <b/>
      <sz val="10"/>
      <color indexed="63"/>
      <name val="Trebuchet MS"/>
      <family val="2"/>
    </font>
    <font>
      <sz val="10"/>
      <color indexed="63"/>
      <name val="Trebuchet MS"/>
      <family val="2"/>
    </font>
    <font>
      <b/>
      <sz val="8"/>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11"/>
      <color rgb="FF000000"/>
      <name val="Trebuchet MS"/>
      <family val="2"/>
    </font>
    <font>
      <sz val="8"/>
      <color theme="1"/>
      <name val="Trebuchet MS"/>
      <family val="2"/>
    </font>
    <font>
      <sz val="8"/>
      <color rgb="FF000000"/>
      <name val="Trebuchet MS"/>
      <family val="2"/>
    </font>
    <font>
      <sz val="11"/>
      <color theme="1"/>
      <name val="Trebuchet MS"/>
      <family val="2"/>
    </font>
    <font>
      <i/>
      <sz val="10"/>
      <color rgb="FF000000"/>
      <name val="Trebuchet MS"/>
      <family val="2"/>
    </font>
    <font>
      <i/>
      <sz val="10"/>
      <color theme="1"/>
      <name val="Trebuchet MS"/>
      <family val="2"/>
    </font>
    <font>
      <b/>
      <i/>
      <sz val="10"/>
      <color theme="1"/>
      <name val="Trebuchet MS"/>
      <family val="2"/>
    </font>
    <font>
      <b/>
      <sz val="10"/>
      <color rgb="FF4F4F4F"/>
      <name val="Trebuchet MS"/>
      <family val="2"/>
    </font>
    <font>
      <sz val="10"/>
      <color rgb="FF4F4F4F"/>
      <name val="Trebuchet MS"/>
      <family val="2"/>
    </font>
    <font>
      <b/>
      <sz val="8"/>
      <color rgb="FF00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C4C4C4"/>
        <bgColor indexed="64"/>
      </patternFill>
    </fill>
    <fill>
      <patternFill patternType="solid">
        <fgColor theme="0" tint="-0.24997000396251678"/>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thin"/>
      <right/>
      <top style="thin"/>
      <bottom style="thin"/>
    </border>
    <border>
      <left style="medium"/>
      <right style="medium"/>
      <top style="medium"/>
      <botto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top/>
      <bottom style="medium"/>
    </border>
    <border>
      <left style="thin"/>
      <right style="thin"/>
      <top style="medium"/>
      <bottom style="medium"/>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color indexed="63"/>
      </botto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border>
    <border>
      <left style="thin"/>
      <right/>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color indexed="63"/>
      </bottom>
    </border>
    <border>
      <left style="thin"/>
      <right style="thin"/>
      <top/>
      <bottom/>
    </border>
    <border>
      <left style="medium"/>
      <right style="thin"/>
      <top>
        <color indexed="63"/>
      </top>
      <bottom>
        <color indexed="63"/>
      </bottom>
    </border>
    <border>
      <left>
        <color indexed="63"/>
      </left>
      <right style="medium">
        <color rgb="FFA8A8A8"/>
      </right>
      <top style="medium">
        <color rgb="FFA8A8A8"/>
      </top>
      <bottom>
        <color indexed="63"/>
      </bottom>
    </border>
    <border>
      <left>
        <color indexed="63"/>
      </left>
      <right style="medium">
        <color rgb="FFA8A8A8"/>
      </right>
      <top>
        <color indexed="63"/>
      </top>
      <bottom>
        <color indexed="63"/>
      </bottom>
    </border>
    <border>
      <left>
        <color indexed="63"/>
      </left>
      <right style="medium">
        <color rgb="FFA8A8A8"/>
      </right>
      <top>
        <color indexed="63"/>
      </top>
      <bottom style="medium">
        <color rgb="FFA8A8A8"/>
      </bottom>
    </border>
    <border>
      <left style="medium">
        <color rgb="FFA8A8A8"/>
      </left>
      <right style="medium">
        <color rgb="FFA8A8A8"/>
      </right>
      <top style="medium">
        <color rgb="FFA8A8A8"/>
      </top>
      <bottom>
        <color indexed="63"/>
      </bottom>
    </border>
    <border>
      <left style="medium">
        <color rgb="FFA8A8A8"/>
      </left>
      <right style="medium">
        <color rgb="FFA8A8A8"/>
      </right>
      <top>
        <color indexed="63"/>
      </top>
      <bottom>
        <color indexed="63"/>
      </bottom>
    </border>
    <border>
      <left style="medium">
        <color rgb="FFA8A8A8"/>
      </left>
      <right style="medium">
        <color rgb="FFA8A8A8"/>
      </right>
      <top>
        <color indexed="63"/>
      </top>
      <bottom style="medium">
        <color rgb="FFA8A8A8"/>
      </bottom>
    </border>
    <border>
      <left style="thin"/>
      <right style="medium"/>
      <top>
        <color indexed="63"/>
      </top>
      <bottom style="thin"/>
    </border>
    <border>
      <left style="medium">
        <color rgb="FFA8A8A8"/>
      </left>
      <right>
        <color indexed="63"/>
      </right>
      <top style="medium">
        <color rgb="FFA8A8A8"/>
      </top>
      <bottom>
        <color indexed="63"/>
      </bottom>
    </border>
    <border>
      <left style="medium">
        <color rgb="FFA8A8A8"/>
      </left>
      <right>
        <color indexed="63"/>
      </right>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right style="thin"/>
      <top style="thin"/>
      <bottom/>
    </border>
    <border>
      <left/>
      <right style="thin"/>
      <top/>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thin"/>
    </border>
    <border>
      <left style="medium"/>
      <right/>
      <top style="thin"/>
      <bottom style="thin"/>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2">
    <xf numFmtId="0" fontId="0" fillId="0" borderId="0" xfId="0" applyFont="1" applyAlignment="1">
      <alignment/>
    </xf>
    <xf numFmtId="0" fontId="2" fillId="0" borderId="0" xfId="0" applyFont="1" applyAlignment="1">
      <alignment/>
    </xf>
    <xf numFmtId="0" fontId="52" fillId="0" borderId="0" xfId="0" applyFont="1" applyAlignment="1">
      <alignment/>
    </xf>
    <xf numFmtId="0" fontId="3" fillId="0" borderId="0" xfId="0" applyFont="1" applyAlignment="1">
      <alignment/>
    </xf>
    <xf numFmtId="0" fontId="53" fillId="0" borderId="0" xfId="0" applyFont="1" applyAlignment="1">
      <alignment/>
    </xf>
    <xf numFmtId="0" fontId="2" fillId="33" borderId="10" xfId="0" applyFont="1" applyFill="1" applyBorder="1" applyAlignment="1">
      <alignment horizontal="center" vertical="center" wrapText="1"/>
    </xf>
    <xf numFmtId="0" fontId="54" fillId="0" borderId="0" xfId="0" applyFont="1" applyBorder="1" applyAlignment="1">
      <alignment/>
    </xf>
    <xf numFmtId="0" fontId="6" fillId="0" borderId="0" xfId="0" applyFont="1" applyBorder="1" applyAlignment="1">
      <alignment/>
    </xf>
    <xf numFmtId="0" fontId="53" fillId="0" borderId="0" xfId="0" applyFont="1" applyAlignment="1">
      <alignment horizontal="right"/>
    </xf>
    <xf numFmtId="4" fontId="53" fillId="0" borderId="0" xfId="0" applyNumberFormat="1" applyFont="1" applyAlignment="1">
      <alignment horizontal="right"/>
    </xf>
    <xf numFmtId="0" fontId="52" fillId="0" borderId="0" xfId="0" applyFont="1" applyAlignment="1">
      <alignment/>
    </xf>
    <xf numFmtId="0" fontId="53" fillId="34" borderId="0" xfId="0" applyFont="1" applyFill="1" applyAlignment="1">
      <alignment/>
    </xf>
    <xf numFmtId="0" fontId="52" fillId="34" borderId="0" xfId="0" applyFont="1" applyFill="1" applyAlignment="1">
      <alignment/>
    </xf>
    <xf numFmtId="0" fontId="55" fillId="0" borderId="0" xfId="0" applyFont="1" applyAlignment="1">
      <alignment/>
    </xf>
    <xf numFmtId="0" fontId="55" fillId="0" borderId="0" xfId="0" applyFont="1" applyAlignment="1">
      <alignment vertical="top"/>
    </xf>
    <xf numFmtId="0" fontId="55" fillId="0" borderId="0" xfId="0" applyFont="1" applyAlignment="1">
      <alignment vertical="center"/>
    </xf>
    <xf numFmtId="0" fontId="55" fillId="0" borderId="0" xfId="0" applyFont="1" applyAlignment="1">
      <alignment horizontal="right" vertical="top"/>
    </xf>
    <xf numFmtId="0" fontId="4" fillId="34" borderId="11" xfId="0" applyFont="1" applyFill="1" applyBorder="1" applyAlignment="1">
      <alignment horizontal="center" vertical="center" wrapText="1"/>
    </xf>
    <xf numFmtId="0" fontId="55" fillId="34" borderId="0" xfId="0" applyFont="1" applyFill="1" applyAlignment="1">
      <alignment horizontal="right" vertical="top"/>
    </xf>
    <xf numFmtId="0" fontId="55" fillId="34" borderId="0" xfId="0" applyFont="1" applyFill="1" applyAlignment="1">
      <alignment vertical="top"/>
    </xf>
    <xf numFmtId="0" fontId="55" fillId="34" borderId="0" xfId="0" applyFont="1" applyFill="1" applyBorder="1" applyAlignment="1">
      <alignment horizontal="right" vertical="top"/>
    </xf>
    <xf numFmtId="0" fontId="55" fillId="0" borderId="0" xfId="0" applyFont="1" applyBorder="1" applyAlignment="1">
      <alignment/>
    </xf>
    <xf numFmtId="0" fontId="56" fillId="34" borderId="0" xfId="0" applyFont="1" applyFill="1" applyBorder="1" applyAlignment="1">
      <alignment wrapText="1"/>
    </xf>
    <xf numFmtId="0" fontId="56" fillId="34" borderId="0" xfId="0" applyFont="1" applyFill="1" applyBorder="1" applyAlignment="1">
      <alignment horizontal="center"/>
    </xf>
    <xf numFmtId="0" fontId="55" fillId="34" borderId="0" xfId="0" applyFont="1" applyFill="1" applyBorder="1" applyAlignment="1">
      <alignment vertical="top"/>
    </xf>
    <xf numFmtId="4" fontId="52" fillId="34" borderId="10" xfId="0" applyNumberFormat="1" applyFont="1" applyFill="1" applyBorder="1" applyAlignment="1">
      <alignment vertical="center"/>
    </xf>
    <xf numFmtId="4" fontId="52" fillId="34" borderId="10" xfId="0" applyNumberFormat="1" applyFont="1" applyFill="1" applyBorder="1" applyAlignment="1">
      <alignment horizontal="right" vertical="center"/>
    </xf>
    <xf numFmtId="4" fontId="2" fillId="34" borderId="10" xfId="57" applyNumberFormat="1" applyFont="1" applyFill="1" applyBorder="1" applyAlignment="1">
      <alignment horizontal="right" vertical="center" wrapText="1"/>
      <protection/>
    </xf>
    <xf numFmtId="0" fontId="57" fillId="0" borderId="0" xfId="0" applyFont="1" applyAlignment="1">
      <alignment/>
    </xf>
    <xf numFmtId="0" fontId="3" fillId="0" borderId="10" xfId="0" applyFont="1" applyBorder="1" applyAlignment="1">
      <alignment horizontal="center" vertical="center"/>
    </xf>
    <xf numFmtId="0" fontId="3" fillId="0" borderId="12" xfId="0" applyFont="1" applyBorder="1" applyAlignment="1">
      <alignment horizontal="center" vertical="center"/>
    </xf>
    <xf numFmtId="10" fontId="58" fillId="0" borderId="10" xfId="0" applyNumberFormat="1" applyFont="1" applyBorder="1" applyAlignment="1" quotePrefix="1">
      <alignment vertical="top" wrapText="1"/>
    </xf>
    <xf numFmtId="0" fontId="3" fillId="0" borderId="0" xfId="0" applyFont="1" applyBorder="1" applyAlignment="1">
      <alignment/>
    </xf>
    <xf numFmtId="49" fontId="8" fillId="0" borderId="13" xfId="0" applyNumberFormat="1" applyFont="1" applyBorder="1" applyAlignment="1">
      <alignment horizontal="center" vertical="top" wrapText="1"/>
    </xf>
    <xf numFmtId="0" fontId="8" fillId="0" borderId="14" xfId="0" applyFont="1" applyBorder="1" applyAlignment="1">
      <alignment vertical="top" wrapText="1"/>
    </xf>
    <xf numFmtId="2" fontId="8" fillId="0" borderId="13" xfId="0" applyNumberFormat="1" applyFont="1" applyBorder="1" applyAlignment="1">
      <alignment vertical="top" wrapText="1"/>
    </xf>
    <xf numFmtId="9" fontId="5" fillId="0" borderId="13" xfId="0" applyNumberFormat="1" applyFont="1" applyBorder="1" applyAlignment="1" quotePrefix="1">
      <alignment vertical="top" wrapText="1"/>
    </xf>
    <xf numFmtId="10" fontId="5" fillId="0" borderId="13" xfId="0" applyNumberFormat="1" applyFont="1" applyBorder="1" applyAlignment="1" quotePrefix="1">
      <alignment vertical="top" wrapText="1"/>
    </xf>
    <xf numFmtId="49" fontId="8" fillId="0" borderId="14" xfId="0" applyNumberFormat="1" applyFont="1" applyBorder="1" applyAlignment="1">
      <alignment horizontal="center" vertical="top" wrapText="1"/>
    </xf>
    <xf numFmtId="4" fontId="8" fillId="0" borderId="14" xfId="0" applyNumberFormat="1" applyFont="1" applyBorder="1" applyAlignment="1">
      <alignment vertical="top" wrapText="1"/>
    </xf>
    <xf numFmtId="2" fontId="57" fillId="0" borderId="0" xfId="0" applyNumberFormat="1" applyFont="1" applyAlignment="1">
      <alignment/>
    </xf>
    <xf numFmtId="49" fontId="8" fillId="0" borderId="15" xfId="0" applyNumberFormat="1" applyFont="1" applyBorder="1" applyAlignment="1">
      <alignment horizontal="center" vertical="top" wrapText="1"/>
    </xf>
    <xf numFmtId="0" fontId="4" fillId="0" borderId="14" xfId="0" applyFont="1" applyBorder="1" applyAlignment="1">
      <alignment vertical="top" wrapText="1"/>
    </xf>
    <xf numFmtId="4" fontId="4" fillId="0" borderId="16" xfId="0" applyNumberFormat="1" applyFont="1" applyBorder="1" applyAlignment="1">
      <alignment vertical="top" wrapText="1"/>
    </xf>
    <xf numFmtId="0" fontId="8" fillId="0" borderId="13" xfId="0" applyFont="1" applyBorder="1" applyAlignment="1">
      <alignment horizontal="left" vertical="top" wrapText="1"/>
    </xf>
    <xf numFmtId="2" fontId="8" fillId="0" borderId="16" xfId="0" applyNumberFormat="1" applyFont="1" applyBorder="1" applyAlignment="1">
      <alignment vertical="top" wrapText="1"/>
    </xf>
    <xf numFmtId="10" fontId="5" fillId="34" borderId="13" xfId="0" applyNumberFormat="1" applyFont="1" applyFill="1" applyBorder="1" applyAlignment="1" quotePrefix="1">
      <alignment vertical="top" wrapText="1"/>
    </xf>
    <xf numFmtId="4" fontId="57" fillId="0" borderId="0" xfId="0" applyNumberFormat="1" applyFont="1" applyAlignment="1">
      <alignment/>
    </xf>
    <xf numFmtId="2" fontId="8" fillId="0" borderId="17" xfId="0" applyNumberFormat="1" applyFont="1" applyBorder="1" applyAlignment="1">
      <alignment vertical="top" wrapText="1"/>
    </xf>
    <xf numFmtId="49" fontId="8" fillId="0" borderId="18" xfId="0" applyNumberFormat="1" applyFont="1" applyBorder="1" applyAlignment="1">
      <alignment horizontal="center" vertical="top" wrapText="1"/>
    </xf>
    <xf numFmtId="0" fontId="8" fillId="0" borderId="14" xfId="0" applyFont="1" applyBorder="1" applyAlignment="1">
      <alignment horizontal="left" vertical="top" wrapText="1"/>
    </xf>
    <xf numFmtId="2" fontId="8" fillId="0" borderId="19" xfId="0" applyNumberFormat="1" applyFont="1" applyBorder="1" applyAlignment="1">
      <alignment vertical="top" wrapText="1"/>
    </xf>
    <xf numFmtId="10" fontId="5" fillId="34" borderId="14" xfId="0" applyNumberFormat="1" applyFont="1" applyFill="1" applyBorder="1" applyAlignment="1" quotePrefix="1">
      <alignment vertical="top" wrapText="1"/>
    </xf>
    <xf numFmtId="49" fontId="8" fillId="0" borderId="0" xfId="0" applyNumberFormat="1" applyFont="1" applyBorder="1" applyAlignment="1">
      <alignment horizontal="center" vertical="top" wrapText="1"/>
    </xf>
    <xf numFmtId="0" fontId="8" fillId="0" borderId="0" xfId="0" applyFont="1" applyBorder="1" applyAlignment="1">
      <alignment horizontal="left" vertical="top" wrapText="1"/>
    </xf>
    <xf numFmtId="2" fontId="8" fillId="0" borderId="0" xfId="0" applyNumberFormat="1" applyFont="1" applyBorder="1" applyAlignment="1">
      <alignment vertical="top" wrapText="1"/>
    </xf>
    <xf numFmtId="10" fontId="5" fillId="0" borderId="0" xfId="0" applyNumberFormat="1" applyFont="1" applyFill="1" applyBorder="1" applyAlignment="1" quotePrefix="1">
      <alignment vertical="top" wrapText="1"/>
    </xf>
    <xf numFmtId="0" fontId="59" fillId="0" borderId="0" xfId="0" applyFont="1" applyAlignment="1">
      <alignment/>
    </xf>
    <xf numFmtId="0" fontId="53" fillId="0" borderId="20" xfId="0" applyFont="1" applyBorder="1" applyAlignment="1">
      <alignment horizontal="center" vertical="center"/>
    </xf>
    <xf numFmtId="0" fontId="53" fillId="0" borderId="20" xfId="0" applyFont="1" applyBorder="1" applyAlignment="1">
      <alignment horizontal="center" vertical="center" wrapText="1"/>
    </xf>
    <xf numFmtId="0" fontId="53" fillId="0" borderId="10" xfId="0" applyFont="1" applyBorder="1" applyAlignment="1">
      <alignment/>
    </xf>
    <xf numFmtId="0" fontId="53" fillId="0" borderId="21" xfId="0" applyFont="1" applyBorder="1" applyAlignment="1">
      <alignment/>
    </xf>
    <xf numFmtId="0" fontId="53" fillId="0" borderId="22" xfId="0" applyFont="1" applyBorder="1" applyAlignment="1">
      <alignment horizontal="right"/>
    </xf>
    <xf numFmtId="0" fontId="53" fillId="0" borderId="22" xfId="0" applyFont="1" applyBorder="1" applyAlignment="1">
      <alignment/>
    </xf>
    <xf numFmtId="0" fontId="53" fillId="0" borderId="23" xfId="0" applyFont="1" applyBorder="1" applyAlignment="1">
      <alignment/>
    </xf>
    <xf numFmtId="0" fontId="53" fillId="0" borderId="24" xfId="0" applyFont="1" applyBorder="1" applyAlignment="1">
      <alignment/>
    </xf>
    <xf numFmtId="0" fontId="53" fillId="11" borderId="25" xfId="0" applyFont="1" applyFill="1" applyBorder="1" applyAlignment="1">
      <alignment/>
    </xf>
    <xf numFmtId="0" fontId="53" fillId="11" borderId="26" xfId="0" applyFont="1" applyFill="1" applyBorder="1" applyAlignment="1">
      <alignment/>
    </xf>
    <xf numFmtId="0" fontId="53" fillId="34" borderId="12"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52" fillId="34" borderId="12" xfId="0" applyFont="1" applyFill="1" applyBorder="1" applyAlignment="1">
      <alignment vertical="center"/>
    </xf>
    <xf numFmtId="0" fontId="52" fillId="34" borderId="12" xfId="0" applyFont="1" applyFill="1" applyBorder="1" applyAlignment="1">
      <alignment horizontal="left" wrapText="1"/>
    </xf>
    <xf numFmtId="0" fontId="53" fillId="34" borderId="12" xfId="0" applyFont="1" applyFill="1" applyBorder="1" applyAlignment="1">
      <alignment/>
    </xf>
    <xf numFmtId="0" fontId="53" fillId="34" borderId="27" xfId="0" applyFont="1" applyFill="1" applyBorder="1" applyAlignment="1">
      <alignment/>
    </xf>
    <xf numFmtId="0" fontId="52" fillId="34" borderId="28" xfId="0" applyFont="1" applyFill="1" applyBorder="1" applyAlignment="1">
      <alignment horizontal="left" wrapText="1"/>
    </xf>
    <xf numFmtId="0" fontId="53" fillId="0" borderId="0" xfId="0" applyFont="1" applyBorder="1" applyAlignment="1">
      <alignment/>
    </xf>
    <xf numFmtId="0" fontId="52" fillId="0" borderId="12" xfId="0" applyFont="1" applyBorder="1" applyAlignment="1">
      <alignment horizontal="left" vertical="center" wrapText="1"/>
    </xf>
    <xf numFmtId="0" fontId="52" fillId="0" borderId="12" xfId="0" applyFont="1" applyBorder="1" applyAlignment="1">
      <alignment horizontal="left" wrapText="1"/>
    </xf>
    <xf numFmtId="0" fontId="53" fillId="0" borderId="10" xfId="0" applyFont="1" applyBorder="1" applyAlignment="1">
      <alignment/>
    </xf>
    <xf numFmtId="0" fontId="53" fillId="0" borderId="0" xfId="0" applyFont="1" applyBorder="1" applyAlignment="1">
      <alignment/>
    </xf>
    <xf numFmtId="0" fontId="52" fillId="0" borderId="0" xfId="0" applyFont="1" applyBorder="1" applyAlignment="1">
      <alignment horizontal="left" wrapText="1"/>
    </xf>
    <xf numFmtId="0" fontId="53" fillId="0" borderId="0" xfId="0" applyFont="1" applyBorder="1" applyAlignment="1">
      <alignment horizontal="center"/>
    </xf>
    <xf numFmtId="0" fontId="60" fillId="0" borderId="0" xfId="0" applyFont="1" applyAlignment="1">
      <alignment/>
    </xf>
    <xf numFmtId="0" fontId="53" fillId="0" borderId="0" xfId="0" applyFont="1" applyAlignment="1">
      <alignment horizontal="left"/>
    </xf>
    <xf numFmtId="0" fontId="53" fillId="0" borderId="0" xfId="0" applyFont="1" applyAlignment="1">
      <alignment/>
    </xf>
    <xf numFmtId="0" fontId="59" fillId="0" borderId="0" xfId="0" applyFont="1" applyAlignment="1">
      <alignment horizontal="left"/>
    </xf>
    <xf numFmtId="0" fontId="59" fillId="0" borderId="0" xfId="0" applyNumberFormat="1" applyFont="1" applyAlignment="1">
      <alignment/>
    </xf>
    <xf numFmtId="0" fontId="53" fillId="0" borderId="0" xfId="0" applyFont="1" applyAlignment="1">
      <alignment horizontal="right"/>
    </xf>
    <xf numFmtId="0" fontId="52" fillId="0" borderId="0" xfId="0" applyFont="1" applyAlignment="1">
      <alignment/>
    </xf>
    <xf numFmtId="4" fontId="53" fillId="0" borderId="0" xfId="0" applyNumberFormat="1" applyFont="1" applyAlignment="1">
      <alignment horizontal="right"/>
    </xf>
    <xf numFmtId="0" fontId="61" fillId="35" borderId="10" xfId="0" applyFont="1" applyFill="1" applyBorder="1" applyAlignment="1">
      <alignment horizontal="center" vertical="center" wrapText="1"/>
    </xf>
    <xf numFmtId="0" fontId="3" fillId="34" borderId="10" xfId="57" applyFont="1" applyFill="1" applyBorder="1" applyAlignment="1">
      <alignment horizontal="left" vertical="center" wrapText="1"/>
      <protection/>
    </xf>
    <xf numFmtId="3"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right" vertical="center" wrapText="1"/>
    </xf>
    <xf numFmtId="4" fontId="3" fillId="34" borderId="10" xfId="42" applyNumberFormat="1" applyFont="1" applyFill="1" applyBorder="1" applyAlignment="1">
      <alignment horizontal="right" vertical="center" wrapText="1"/>
    </xf>
    <xf numFmtId="3" fontId="3" fillId="34" borderId="10" xfId="0" applyNumberFormat="1" applyFont="1" applyFill="1" applyBorder="1" applyAlignment="1">
      <alignment vertical="center" wrapText="1"/>
    </xf>
    <xf numFmtId="0" fontId="3" fillId="34" borderId="10" xfId="57" applyFont="1" applyFill="1" applyBorder="1" applyAlignment="1">
      <alignment horizontal="left" vertical="top" wrapText="1"/>
      <protection/>
    </xf>
    <xf numFmtId="0" fontId="53" fillId="34" borderId="10" xfId="0" applyFont="1" applyFill="1" applyBorder="1" applyAlignment="1">
      <alignment/>
    </xf>
    <xf numFmtId="0" fontId="53" fillId="34" borderId="10" xfId="0" applyFont="1" applyFill="1" applyBorder="1" applyAlignment="1">
      <alignment horizontal="center" wrapText="1"/>
    </xf>
    <xf numFmtId="0" fontId="61" fillId="35" borderId="0" xfId="0" applyFont="1" applyFill="1" applyBorder="1" applyAlignment="1">
      <alignment horizontal="center" vertical="center"/>
    </xf>
    <xf numFmtId="0" fontId="53" fillId="34" borderId="10" xfId="0" applyFont="1" applyFill="1" applyBorder="1" applyAlignment="1">
      <alignment wrapText="1"/>
    </xf>
    <xf numFmtId="0" fontId="53" fillId="34" borderId="10" xfId="0" applyFont="1" applyFill="1" applyBorder="1" applyAlignment="1">
      <alignment horizontal="right"/>
    </xf>
    <xf numFmtId="4" fontId="53" fillId="34" borderId="10" xfId="0" applyNumberFormat="1" applyFont="1" applyFill="1" applyBorder="1" applyAlignment="1">
      <alignment horizontal="right"/>
    </xf>
    <xf numFmtId="0" fontId="53" fillId="34" borderId="0" xfId="0" applyFont="1" applyFill="1" applyAlignment="1">
      <alignment/>
    </xf>
    <xf numFmtId="0" fontId="3" fillId="34" borderId="10" xfId="0" applyFont="1" applyFill="1" applyBorder="1" applyAlignment="1" quotePrefix="1">
      <alignment vertical="center" wrapText="1"/>
    </xf>
    <xf numFmtId="0" fontId="62" fillId="34" borderId="10" xfId="0" applyFont="1" applyFill="1" applyBorder="1" applyAlignment="1">
      <alignment wrapText="1"/>
    </xf>
    <xf numFmtId="0" fontId="62" fillId="34" borderId="10" xfId="0" applyFont="1" applyFill="1" applyBorder="1" applyAlignment="1">
      <alignment horizontal="left" vertical="center" wrapText="1"/>
    </xf>
    <xf numFmtId="0" fontId="62" fillId="34" borderId="10" xfId="0" applyFont="1" applyFill="1" applyBorder="1" applyAlignment="1">
      <alignment vertical="top" wrapText="1"/>
    </xf>
    <xf numFmtId="0" fontId="3" fillId="34" borderId="12" xfId="57" applyFont="1" applyFill="1" applyBorder="1" applyAlignment="1">
      <alignment horizontal="left" vertical="top" wrapText="1"/>
      <protection/>
    </xf>
    <xf numFmtId="0" fontId="53" fillId="34" borderId="12" xfId="0" applyFont="1" applyFill="1" applyBorder="1" applyAlignment="1">
      <alignment horizontal="center" wrapText="1"/>
    </xf>
    <xf numFmtId="0" fontId="62" fillId="34" borderId="20" xfId="0" applyFont="1" applyFill="1" applyBorder="1" applyAlignment="1">
      <alignment horizontal="left" vertical="center" wrapText="1"/>
    </xf>
    <xf numFmtId="0" fontId="53" fillId="34" borderId="29" xfId="0" applyFont="1" applyFill="1" applyBorder="1" applyAlignment="1">
      <alignment/>
    </xf>
    <xf numFmtId="0" fontId="52" fillId="34" borderId="0" xfId="0" applyFont="1" applyFill="1" applyBorder="1" applyAlignment="1">
      <alignment horizontal="center" vertical="center" wrapText="1"/>
    </xf>
    <xf numFmtId="0" fontId="53" fillId="34" borderId="12" xfId="0" applyFont="1" applyFill="1" applyBorder="1" applyAlignment="1">
      <alignment/>
    </xf>
    <xf numFmtId="0" fontId="2" fillId="34" borderId="10" xfId="57" applyFont="1" applyFill="1" applyBorder="1" applyAlignment="1">
      <alignment horizontal="right" vertical="center" wrapText="1"/>
      <protection/>
    </xf>
    <xf numFmtId="0" fontId="52" fillId="34" borderId="10" xfId="0" applyFont="1" applyFill="1" applyBorder="1" applyAlignment="1">
      <alignment wrapText="1"/>
    </xf>
    <xf numFmtId="4" fontId="53" fillId="34" borderId="10" xfId="0" applyNumberFormat="1" applyFont="1" applyFill="1" applyBorder="1" applyAlignment="1">
      <alignment/>
    </xf>
    <xf numFmtId="0" fontId="62" fillId="34" borderId="10" xfId="0" applyFont="1" applyFill="1" applyBorder="1" applyAlignment="1">
      <alignment vertical="center" wrapText="1"/>
    </xf>
    <xf numFmtId="0" fontId="62" fillId="34" borderId="23" xfId="0" applyFont="1" applyFill="1" applyBorder="1" applyAlignment="1">
      <alignment vertical="center" wrapText="1"/>
    </xf>
    <xf numFmtId="0" fontId="53" fillId="34" borderId="12" xfId="0" applyFont="1" applyFill="1" applyBorder="1" applyAlignment="1">
      <alignment wrapText="1"/>
    </xf>
    <xf numFmtId="0" fontId="52" fillId="34" borderId="10" xfId="0" applyFont="1" applyFill="1" applyBorder="1" applyAlignment="1">
      <alignment/>
    </xf>
    <xf numFmtId="0" fontId="52" fillId="34" borderId="12" xfId="0" applyFont="1" applyFill="1" applyBorder="1" applyAlignment="1">
      <alignment/>
    </xf>
    <xf numFmtId="4" fontId="52" fillId="34" borderId="10" xfId="0" applyNumberFormat="1" applyFont="1" applyFill="1" applyBorder="1" applyAlignment="1">
      <alignment/>
    </xf>
    <xf numFmtId="0" fontId="52" fillId="34" borderId="0" xfId="0" applyFont="1" applyFill="1" applyAlignment="1">
      <alignment/>
    </xf>
    <xf numFmtId="0" fontId="59" fillId="0" borderId="0" xfId="0" applyFont="1" applyAlignment="1">
      <alignment vertical="center"/>
    </xf>
    <xf numFmtId="0" fontId="59" fillId="0" borderId="0" xfId="0" applyNumberFormat="1" applyFont="1" applyAlignment="1">
      <alignment vertical="center"/>
    </xf>
    <xf numFmtId="0" fontId="53" fillId="34" borderId="30" xfId="0" applyFont="1" applyFill="1" applyBorder="1" applyAlignment="1">
      <alignment vertical="center" wrapText="1"/>
    </xf>
    <xf numFmtId="0" fontId="53" fillId="34" borderId="27" xfId="0" applyFont="1" applyFill="1" applyBorder="1" applyAlignment="1">
      <alignment vertical="center" wrapText="1"/>
    </xf>
    <xf numFmtId="4" fontId="53" fillId="34" borderId="10" xfId="0" applyNumberFormat="1" applyFont="1" applyFill="1" applyBorder="1" applyAlignment="1">
      <alignment horizontal="right" wrapText="1"/>
    </xf>
    <xf numFmtId="0" fontId="53" fillId="34" borderId="10" xfId="0" applyFont="1" applyFill="1" applyBorder="1" applyAlignment="1">
      <alignment horizontal="right" vertical="center"/>
    </xf>
    <xf numFmtId="4" fontId="53" fillId="34" borderId="10" xfId="0" applyNumberFormat="1" applyFont="1" applyFill="1" applyBorder="1" applyAlignment="1">
      <alignment horizontal="right" vertical="center"/>
    </xf>
    <xf numFmtId="0" fontId="53" fillId="34" borderId="10" xfId="0" applyFont="1" applyFill="1" applyBorder="1" applyAlignment="1">
      <alignment vertical="center"/>
    </xf>
    <xf numFmtId="4" fontId="53" fillId="34" borderId="12" xfId="0" applyNumberFormat="1" applyFont="1" applyFill="1" applyBorder="1" applyAlignment="1">
      <alignment horizontal="right" vertical="center"/>
    </xf>
    <xf numFmtId="0" fontId="52" fillId="16" borderId="10" xfId="0" applyFont="1" applyFill="1" applyBorder="1" applyAlignment="1">
      <alignment wrapText="1"/>
    </xf>
    <xf numFmtId="0" fontId="53" fillId="0" borderId="23" xfId="0" applyFont="1" applyFill="1" applyBorder="1" applyAlignment="1">
      <alignment/>
    </xf>
    <xf numFmtId="0" fontId="53" fillId="0" borderId="23" xfId="0" applyFont="1" applyFill="1" applyBorder="1" applyAlignment="1">
      <alignment horizontal="right" vertical="center"/>
    </xf>
    <xf numFmtId="4" fontId="53" fillId="0" borderId="23" xfId="0" applyNumberFormat="1" applyFont="1" applyFill="1" applyBorder="1" applyAlignment="1">
      <alignment horizontal="right" vertical="center"/>
    </xf>
    <xf numFmtId="0" fontId="53" fillId="0" borderId="10" xfId="0" applyFont="1" applyFill="1" applyBorder="1" applyAlignment="1">
      <alignment/>
    </xf>
    <xf numFmtId="0" fontId="53" fillId="0" borderId="0" xfId="0" applyFont="1" applyFill="1" applyAlignment="1">
      <alignment/>
    </xf>
    <xf numFmtId="0" fontId="52" fillId="34" borderId="31" xfId="0" applyFont="1" applyFill="1" applyBorder="1" applyAlignment="1">
      <alignment horizontal="center" vertical="center" wrapText="1"/>
    </xf>
    <xf numFmtId="4" fontId="53" fillId="34" borderId="0" xfId="0" applyNumberFormat="1" applyFont="1" applyFill="1" applyAlignment="1">
      <alignment horizontal="right" vertical="center"/>
    </xf>
    <xf numFmtId="0" fontId="52" fillId="34" borderId="10" xfId="0" applyFont="1" applyFill="1" applyBorder="1" applyAlignment="1">
      <alignment vertical="center"/>
    </xf>
    <xf numFmtId="0" fontId="53" fillId="0" borderId="10" xfId="0" applyFont="1" applyFill="1" applyBorder="1" applyAlignment="1">
      <alignment horizontal="left" wrapText="1"/>
    </xf>
    <xf numFmtId="0" fontId="53"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61" fillId="35" borderId="20" xfId="0" applyFont="1" applyFill="1" applyBorder="1" applyAlignment="1">
      <alignment horizontal="center" vertical="center" wrapText="1"/>
    </xf>
    <xf numFmtId="0" fontId="61" fillId="35" borderId="35" xfId="0" applyFont="1" applyFill="1" applyBorder="1" applyAlignment="1">
      <alignment horizontal="center" vertical="center"/>
    </xf>
    <xf numFmtId="0" fontId="53" fillId="0" borderId="35" xfId="0" applyFont="1" applyBorder="1" applyAlignment="1">
      <alignment/>
    </xf>
    <xf numFmtId="0" fontId="53" fillId="0" borderId="10" xfId="0" applyFont="1" applyBorder="1" applyAlignment="1">
      <alignment wrapText="1"/>
    </xf>
    <xf numFmtId="0" fontId="52" fillId="34" borderId="0" xfId="0" applyFont="1" applyFill="1" applyBorder="1" applyAlignment="1">
      <alignment horizontal="center" vertical="center" wrapText="1"/>
    </xf>
    <xf numFmtId="0" fontId="53" fillId="0" borderId="36" xfId="0" applyFont="1" applyBorder="1" applyAlignment="1">
      <alignment horizontal="center" vertical="center"/>
    </xf>
    <xf numFmtId="0" fontId="52" fillId="34"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53" fillId="0" borderId="10" xfId="0" applyFont="1" applyBorder="1" applyAlignment="1">
      <alignment horizontal="center"/>
    </xf>
    <xf numFmtId="0" fontId="53" fillId="0" borderId="22" xfId="0" applyFont="1" applyBorder="1" applyAlignment="1">
      <alignment horizontal="right" vertical="center"/>
    </xf>
    <xf numFmtId="0" fontId="53" fillId="0" borderId="22" xfId="0" applyFont="1" applyBorder="1" applyAlignment="1">
      <alignment horizontal="center" vertical="center"/>
    </xf>
    <xf numFmtId="0" fontId="52" fillId="34"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55" fillId="34" borderId="0" xfId="0" applyFont="1" applyFill="1" applyAlignment="1">
      <alignment/>
    </xf>
    <xf numFmtId="0" fontId="55" fillId="34" borderId="0" xfId="0" applyFont="1" applyFill="1" applyAlignment="1">
      <alignment vertical="center"/>
    </xf>
    <xf numFmtId="0" fontId="55" fillId="34" borderId="0" xfId="0" applyNumberFormat="1" applyFont="1" applyFill="1" applyAlignment="1">
      <alignment vertical="top"/>
    </xf>
    <xf numFmtId="0" fontId="52" fillId="35" borderId="10" xfId="0" applyFont="1" applyFill="1" applyBorder="1" applyAlignment="1">
      <alignment horizontal="center" vertical="center" wrapText="1"/>
    </xf>
    <xf numFmtId="0" fontId="52" fillId="35" borderId="37" xfId="0" applyFont="1" applyFill="1" applyBorder="1" applyAlignment="1">
      <alignment horizontal="center" vertical="center"/>
    </xf>
    <xf numFmtId="0" fontId="52" fillId="35" borderId="38" xfId="0" applyFont="1" applyFill="1" applyBorder="1" applyAlignment="1">
      <alignment horizontal="center" vertical="center"/>
    </xf>
    <xf numFmtId="0" fontId="52" fillId="35" borderId="39" xfId="0" applyFont="1" applyFill="1" applyBorder="1" applyAlignment="1">
      <alignment horizontal="center" vertical="center"/>
    </xf>
    <xf numFmtId="0" fontId="52" fillId="35" borderId="10" xfId="0" applyFont="1" applyFill="1" applyBorder="1" applyAlignment="1">
      <alignment horizontal="center" vertical="center"/>
    </xf>
    <xf numFmtId="0" fontId="52" fillId="35" borderId="0" xfId="0" applyFont="1" applyFill="1" applyBorder="1" applyAlignment="1">
      <alignment horizontal="center" vertical="center"/>
    </xf>
    <xf numFmtId="0" fontId="53" fillId="16" borderId="12" xfId="0" applyFont="1" applyFill="1" applyBorder="1" applyAlignment="1">
      <alignment vertical="center" wrapText="1"/>
    </xf>
    <xf numFmtId="0" fontId="53" fillId="34" borderId="12" xfId="0" applyFont="1" applyFill="1" applyBorder="1" applyAlignment="1" quotePrefix="1">
      <alignment vertical="center" wrapText="1"/>
    </xf>
    <xf numFmtId="0" fontId="53" fillId="34" borderId="10" xfId="57" applyFont="1" applyFill="1" applyBorder="1" applyAlignment="1">
      <alignment horizontal="left" vertical="center" wrapText="1"/>
      <protection/>
    </xf>
    <xf numFmtId="3" fontId="53" fillId="34" borderId="10" xfId="0" applyNumberFormat="1" applyFont="1" applyFill="1" applyBorder="1" applyAlignment="1">
      <alignment horizontal="center" vertical="center" wrapText="1"/>
    </xf>
    <xf numFmtId="0" fontId="53" fillId="34" borderId="10" xfId="0" applyFont="1" applyFill="1" applyBorder="1" applyAlignment="1">
      <alignment horizontal="center" vertical="center" wrapText="1"/>
    </xf>
    <xf numFmtId="3" fontId="53" fillId="34" borderId="10" xfId="0" applyNumberFormat="1" applyFont="1" applyFill="1" applyBorder="1" applyAlignment="1">
      <alignment horizontal="right" vertical="center" wrapText="1"/>
    </xf>
    <xf numFmtId="4" fontId="53" fillId="34" borderId="10" xfId="42" applyNumberFormat="1" applyFont="1" applyFill="1" applyBorder="1" applyAlignment="1">
      <alignment horizontal="right" vertical="center" wrapText="1"/>
    </xf>
    <xf numFmtId="3" fontId="53" fillId="34" borderId="10" xfId="0" applyNumberFormat="1" applyFont="1" applyFill="1" applyBorder="1" applyAlignment="1">
      <alignment vertical="center" wrapText="1"/>
    </xf>
    <xf numFmtId="0" fontId="53" fillId="16" borderId="12"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34" borderId="12" xfId="0" applyFont="1" applyFill="1" applyBorder="1" applyAlignment="1">
      <alignment vertical="top" wrapText="1"/>
    </xf>
    <xf numFmtId="4" fontId="52" fillId="34" borderId="10" xfId="42" applyNumberFormat="1" applyFont="1" applyFill="1" applyBorder="1" applyAlignment="1">
      <alignment horizontal="right" vertical="center" wrapText="1"/>
    </xf>
    <xf numFmtId="0" fontId="53" fillId="16" borderId="12" xfId="0" applyFont="1" applyFill="1" applyBorder="1" applyAlignment="1">
      <alignment vertical="top" wrapText="1"/>
    </xf>
    <xf numFmtId="0" fontId="53" fillId="34" borderId="10" xfId="0" applyFont="1" applyFill="1" applyBorder="1" applyAlignment="1">
      <alignment horizontal="left" vertical="center" wrapText="1"/>
    </xf>
    <xf numFmtId="4" fontId="52" fillId="34" borderId="12" xfId="57" applyNumberFormat="1" applyFont="1" applyFill="1" applyBorder="1" applyAlignment="1">
      <alignment horizontal="right" vertical="center" wrapText="1"/>
      <protection/>
    </xf>
    <xf numFmtId="0" fontId="52" fillId="34" borderId="12" xfId="57" applyFont="1" applyFill="1" applyBorder="1" applyAlignment="1">
      <alignment horizontal="right" vertical="center" wrapText="1"/>
      <protection/>
    </xf>
    <xf numFmtId="0" fontId="52" fillId="34" borderId="10" xfId="57" applyFont="1" applyFill="1" applyBorder="1" applyAlignment="1">
      <alignment horizontal="right" vertical="center" wrapText="1"/>
      <protection/>
    </xf>
    <xf numFmtId="0" fontId="53" fillId="16" borderId="10" xfId="0" applyFont="1" applyFill="1" applyBorder="1" applyAlignment="1">
      <alignment vertical="center" wrapText="1"/>
    </xf>
    <xf numFmtId="0" fontId="53" fillId="34" borderId="10" xfId="57" applyFont="1" applyFill="1" applyBorder="1" applyAlignment="1">
      <alignment horizontal="left" vertical="top" wrapText="1"/>
      <protection/>
    </xf>
    <xf numFmtId="0" fontId="53" fillId="16" borderId="23" xfId="0" applyFont="1" applyFill="1" applyBorder="1" applyAlignment="1">
      <alignment vertical="center" wrapText="1"/>
    </xf>
    <xf numFmtId="0" fontId="53" fillId="0" borderId="0" xfId="57" applyFont="1" applyFill="1" applyBorder="1" applyAlignment="1">
      <alignment horizontal="left" vertical="top" wrapText="1"/>
      <protection/>
    </xf>
    <xf numFmtId="0" fontId="53" fillId="34" borderId="23" xfId="0" applyFont="1" applyFill="1" applyBorder="1" applyAlignment="1">
      <alignment vertical="center" wrapText="1"/>
    </xf>
    <xf numFmtId="4" fontId="52" fillId="34" borderId="10" xfId="57" applyNumberFormat="1" applyFont="1" applyFill="1" applyBorder="1" applyAlignment="1">
      <alignment horizontal="right" vertical="center" wrapText="1"/>
      <protection/>
    </xf>
    <xf numFmtId="0" fontId="53" fillId="16" borderId="10" xfId="0" applyFont="1" applyFill="1" applyBorder="1" applyAlignment="1">
      <alignment/>
    </xf>
    <xf numFmtId="0" fontId="53" fillId="34" borderId="10" xfId="0" applyFont="1" applyFill="1" applyBorder="1" applyAlignment="1">
      <alignment vertical="top" wrapText="1"/>
    </xf>
    <xf numFmtId="0" fontId="53" fillId="34" borderId="12" xfId="0" applyFont="1" applyFill="1" applyBorder="1" applyAlignment="1">
      <alignment vertical="center" wrapText="1"/>
    </xf>
    <xf numFmtId="0" fontId="53" fillId="34" borderId="10" xfId="0" applyFont="1" applyFill="1" applyBorder="1" applyAlignment="1">
      <alignment vertical="center" wrapText="1"/>
    </xf>
    <xf numFmtId="0" fontId="52" fillId="35" borderId="40" xfId="0" applyFont="1" applyFill="1" applyBorder="1" applyAlignment="1">
      <alignment horizontal="right" vertical="center"/>
    </xf>
    <xf numFmtId="0" fontId="52" fillId="35" borderId="40" xfId="0" applyFont="1" applyFill="1" applyBorder="1" applyAlignment="1">
      <alignment horizontal="center" vertical="center"/>
    </xf>
    <xf numFmtId="0" fontId="52" fillId="35" borderId="41" xfId="0" applyFont="1" applyFill="1" applyBorder="1" applyAlignment="1">
      <alignment horizontal="right" vertical="center"/>
    </xf>
    <xf numFmtId="0" fontId="52" fillId="35" borderId="42" xfId="0" applyFont="1" applyFill="1" applyBorder="1" applyAlignment="1">
      <alignment horizontal="center" vertical="center"/>
    </xf>
    <xf numFmtId="0" fontId="52" fillId="35" borderId="41" xfId="0" applyFont="1" applyFill="1" applyBorder="1" applyAlignment="1">
      <alignment horizontal="center" vertical="center"/>
    </xf>
    <xf numFmtId="0" fontId="53" fillId="34" borderId="20" xfId="0" applyFont="1" applyFill="1" applyBorder="1" applyAlignment="1">
      <alignment/>
    </xf>
    <xf numFmtId="0" fontId="52" fillId="34" borderId="10" xfId="0" applyFont="1" applyFill="1" applyBorder="1" applyAlignment="1">
      <alignment vertical="center" wrapText="1"/>
    </xf>
    <xf numFmtId="4" fontId="53" fillId="34" borderId="10" xfId="0" applyNumberFormat="1" applyFont="1" applyFill="1" applyBorder="1" applyAlignment="1">
      <alignment vertical="center"/>
    </xf>
    <xf numFmtId="0" fontId="0" fillId="0" borderId="0" xfId="0" applyFont="1" applyAlignment="1">
      <alignment/>
    </xf>
    <xf numFmtId="0" fontId="52" fillId="36" borderId="25" xfId="0" applyFont="1" applyFill="1" applyBorder="1" applyAlignment="1">
      <alignment horizontal="center" vertical="center" wrapText="1"/>
    </xf>
    <xf numFmtId="0" fontId="52" fillId="36" borderId="26" xfId="0" applyFont="1" applyFill="1" applyBorder="1" applyAlignment="1">
      <alignment horizontal="center" vertical="center" wrapText="1"/>
    </xf>
    <xf numFmtId="4" fontId="53" fillId="0" borderId="43" xfId="0" applyNumberFormat="1" applyFont="1" applyBorder="1" applyAlignment="1">
      <alignment horizontal="center" vertical="center"/>
    </xf>
    <xf numFmtId="0" fontId="0" fillId="0" borderId="0" xfId="0" applyFont="1" applyAlignment="1">
      <alignment vertical="center"/>
    </xf>
    <xf numFmtId="0" fontId="53" fillId="0" borderId="10" xfId="0" applyFont="1" applyFill="1" applyBorder="1" applyAlignment="1">
      <alignment vertical="top" wrapText="1"/>
    </xf>
    <xf numFmtId="0" fontId="53" fillId="0" borderId="23" xfId="0" applyFont="1" applyFill="1" applyBorder="1" applyAlignment="1">
      <alignment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vertical="center" wrapText="1"/>
    </xf>
    <xf numFmtId="0" fontId="53" fillId="0" borderId="23" xfId="0" applyFont="1" applyFill="1" applyBorder="1" applyAlignment="1">
      <alignment vertical="top" wrapText="1"/>
    </xf>
    <xf numFmtId="0" fontId="60" fillId="0" borderId="0" xfId="0" applyFont="1" applyFill="1" applyBorder="1" applyAlignment="1">
      <alignment horizontal="left"/>
    </xf>
    <xf numFmtId="0" fontId="5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10" fontId="58" fillId="34" borderId="10" xfId="0" applyNumberFormat="1" applyFont="1" applyFill="1" applyBorder="1" applyAlignment="1" quotePrefix="1">
      <alignment vertical="top" wrapText="1"/>
    </xf>
    <xf numFmtId="0" fontId="63" fillId="34" borderId="0" xfId="0" applyFont="1" applyFill="1" applyBorder="1" applyAlignment="1">
      <alignment horizontal="center"/>
    </xf>
    <xf numFmtId="0" fontId="55" fillId="34" borderId="0" xfId="0" applyFont="1" applyFill="1" applyAlignment="1">
      <alignment horizontal="center"/>
    </xf>
    <xf numFmtId="0" fontId="52" fillId="35" borderId="10" xfId="0" applyFont="1" applyFill="1" applyBorder="1" applyAlignment="1">
      <alignment horizontal="center" vertical="center" wrapText="1"/>
    </xf>
    <xf numFmtId="0" fontId="52" fillId="35" borderId="23" xfId="0" applyFont="1" applyFill="1" applyBorder="1" applyAlignment="1">
      <alignment horizontal="center" vertical="center" wrapText="1"/>
    </xf>
    <xf numFmtId="0" fontId="52" fillId="35" borderId="35" xfId="0" applyFont="1" applyFill="1" applyBorder="1" applyAlignment="1">
      <alignment horizontal="center" vertical="center" wrapText="1"/>
    </xf>
    <xf numFmtId="0" fontId="52" fillId="35" borderId="20" xfId="0" applyFont="1" applyFill="1" applyBorder="1" applyAlignment="1">
      <alignment horizontal="center" vertical="center" wrapText="1"/>
    </xf>
    <xf numFmtId="0" fontId="52" fillId="34" borderId="12" xfId="0" applyFont="1" applyFill="1" applyBorder="1" applyAlignment="1">
      <alignment horizontal="center" wrapText="1"/>
    </xf>
    <xf numFmtId="0" fontId="52" fillId="34" borderId="30" xfId="0" applyFont="1" applyFill="1" applyBorder="1" applyAlignment="1">
      <alignment horizontal="center" wrapText="1"/>
    </xf>
    <xf numFmtId="0" fontId="52" fillId="34" borderId="27" xfId="0" applyFont="1" applyFill="1" applyBorder="1" applyAlignment="1">
      <alignment horizontal="center" wrapText="1"/>
    </xf>
    <xf numFmtId="0" fontId="59" fillId="0" borderId="0" xfId="0" applyNumberFormat="1" applyFont="1" applyAlignment="1">
      <alignment horizontal="left" wrapText="1"/>
    </xf>
    <xf numFmtId="0" fontId="52" fillId="34" borderId="10" xfId="0" applyFont="1" applyFill="1" applyBorder="1" applyAlignment="1">
      <alignment horizontal="center"/>
    </xf>
    <xf numFmtId="0" fontId="52" fillId="34" borderId="23" xfId="0" applyFont="1" applyFill="1" applyBorder="1" applyAlignment="1">
      <alignment horizontal="center" vertical="center"/>
    </xf>
    <xf numFmtId="0" fontId="52" fillId="34" borderId="35" xfId="0" applyFont="1" applyFill="1" applyBorder="1" applyAlignment="1">
      <alignment horizontal="center" vertical="center"/>
    </xf>
    <xf numFmtId="0" fontId="52" fillId="34" borderId="20" xfId="0" applyFont="1" applyFill="1" applyBorder="1" applyAlignment="1">
      <alignment horizontal="center" vertical="center"/>
    </xf>
    <xf numFmtId="0" fontId="53" fillId="34" borderId="23" xfId="0" applyFont="1" applyFill="1" applyBorder="1" applyAlignment="1">
      <alignment horizontal="center" vertical="top" wrapText="1"/>
    </xf>
    <xf numFmtId="0" fontId="53" fillId="34" borderId="20" xfId="0" applyFont="1" applyFill="1" applyBorder="1" applyAlignment="1">
      <alignment horizontal="center" vertical="top" wrapText="1"/>
    </xf>
    <xf numFmtId="0" fontId="52" fillId="34"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61" fillId="35" borderId="23" xfId="0" applyFont="1" applyFill="1" applyBorder="1" applyAlignment="1">
      <alignment horizontal="center" vertical="center" wrapText="1"/>
    </xf>
    <xf numFmtId="0" fontId="61" fillId="35" borderId="35"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10" borderId="32" xfId="0" applyFont="1" applyFill="1" applyBorder="1" applyAlignment="1">
      <alignment horizontal="center"/>
    </xf>
    <xf numFmtId="0" fontId="2" fillId="10" borderId="33" xfId="0" applyFont="1" applyFill="1" applyBorder="1" applyAlignment="1">
      <alignment horizontal="center"/>
    </xf>
    <xf numFmtId="0" fontId="2" fillId="10" borderId="34" xfId="0" applyFont="1" applyFill="1" applyBorder="1" applyAlignment="1">
      <alignment horizontal="center"/>
    </xf>
    <xf numFmtId="0" fontId="2" fillId="11" borderId="32" xfId="0" applyFont="1" applyFill="1" applyBorder="1" applyAlignment="1">
      <alignment horizontal="center"/>
    </xf>
    <xf numFmtId="0" fontId="2" fillId="11" borderId="33" xfId="0" applyFont="1" applyFill="1" applyBorder="1" applyAlignment="1">
      <alignment horizontal="center"/>
    </xf>
    <xf numFmtId="0" fontId="2" fillId="11" borderId="34" xfId="0" applyFont="1" applyFill="1" applyBorder="1" applyAlignment="1">
      <alignment horizontal="center"/>
    </xf>
    <xf numFmtId="0" fontId="61" fillId="35" borderId="10" xfId="0" applyFont="1" applyFill="1" applyBorder="1" applyAlignment="1">
      <alignment horizontal="center" vertical="center" wrapText="1"/>
    </xf>
    <xf numFmtId="0" fontId="9" fillId="0" borderId="0" xfId="0" applyNumberFormat="1" applyFont="1" applyAlignment="1">
      <alignment horizontal="left" vertical="center" wrapText="1"/>
    </xf>
    <xf numFmtId="0" fontId="52" fillId="34" borderId="31" xfId="0" applyFont="1" applyFill="1" applyBorder="1" applyAlignment="1">
      <alignment horizontal="center" vertical="center"/>
    </xf>
    <xf numFmtId="0" fontId="52" fillId="34" borderId="0" xfId="0" applyFont="1" applyFill="1" applyBorder="1" applyAlignment="1">
      <alignment horizontal="center" vertical="center" wrapText="1"/>
    </xf>
    <xf numFmtId="0" fontId="52" fillId="35" borderId="44" xfId="0" applyFont="1" applyFill="1" applyBorder="1" applyAlignment="1">
      <alignment horizontal="center" vertical="center"/>
    </xf>
    <xf numFmtId="0" fontId="52" fillId="35" borderId="45" xfId="0" applyFont="1" applyFill="1" applyBorder="1" applyAlignment="1">
      <alignment horizontal="center" vertical="center"/>
    </xf>
    <xf numFmtId="0" fontId="52" fillId="35" borderId="40" xfId="0" applyFont="1" applyFill="1" applyBorder="1" applyAlignment="1">
      <alignment horizontal="center" vertical="center" wrapText="1"/>
    </xf>
    <xf numFmtId="0" fontId="52" fillId="35" borderId="41" xfId="0" applyFont="1" applyFill="1" applyBorder="1" applyAlignment="1">
      <alignment horizontal="center" vertical="center" wrapText="1"/>
    </xf>
    <xf numFmtId="0" fontId="52" fillId="35" borderId="40" xfId="0" applyFont="1" applyFill="1" applyBorder="1" applyAlignment="1">
      <alignment horizontal="center" vertical="center"/>
    </xf>
    <xf numFmtId="0" fontId="52" fillId="35" borderId="41" xfId="0" applyFont="1" applyFill="1" applyBorder="1" applyAlignment="1">
      <alignment horizontal="center" vertical="center"/>
    </xf>
    <xf numFmtId="0" fontId="52" fillId="35" borderId="42" xfId="0" applyFont="1" applyFill="1" applyBorder="1" applyAlignment="1">
      <alignment horizontal="center" vertical="center"/>
    </xf>
    <xf numFmtId="0" fontId="52" fillId="35" borderId="40" xfId="0" applyFont="1" applyFill="1" applyBorder="1" applyAlignment="1">
      <alignment horizontal="right" vertical="center"/>
    </xf>
    <xf numFmtId="0" fontId="52" fillId="35" borderId="41" xfId="0" applyFont="1" applyFill="1" applyBorder="1" applyAlignment="1">
      <alignment horizontal="right" vertical="center"/>
    </xf>
    <xf numFmtId="0" fontId="53" fillId="34" borderId="12" xfId="0" applyFont="1" applyFill="1" applyBorder="1" applyAlignment="1">
      <alignment horizontal="left" vertical="center" wrapText="1"/>
    </xf>
    <xf numFmtId="0" fontId="53" fillId="34" borderId="30" xfId="0" applyFont="1" applyFill="1" applyBorder="1" applyAlignment="1">
      <alignment horizontal="left" vertical="center" wrapText="1"/>
    </xf>
    <xf numFmtId="0" fontId="53" fillId="34" borderId="27" xfId="0" applyFont="1" applyFill="1" applyBorder="1" applyAlignment="1">
      <alignment horizontal="left" vertical="center" wrapText="1"/>
    </xf>
    <xf numFmtId="0" fontId="53" fillId="34" borderId="12" xfId="0" applyFont="1" applyFill="1" applyBorder="1" applyAlignment="1">
      <alignment horizontal="center" wrapText="1"/>
    </xf>
    <xf numFmtId="0" fontId="53" fillId="34" borderId="30" xfId="0" applyFont="1" applyFill="1" applyBorder="1" applyAlignment="1">
      <alignment horizontal="center" wrapText="1"/>
    </xf>
    <xf numFmtId="0" fontId="53" fillId="34" borderId="27" xfId="0" applyFont="1" applyFill="1" applyBorder="1" applyAlignment="1">
      <alignment horizontal="center" wrapText="1"/>
    </xf>
    <xf numFmtId="0" fontId="52" fillId="34" borderId="28" xfId="0" applyFont="1" applyFill="1" applyBorder="1" applyAlignment="1">
      <alignment horizontal="left" vertical="center" wrapText="1"/>
    </xf>
    <xf numFmtId="0" fontId="53" fillId="34" borderId="29"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52" fillId="11" borderId="46" xfId="0" applyFont="1" applyFill="1" applyBorder="1" applyAlignment="1">
      <alignment horizontal="center" wrapText="1"/>
    </xf>
    <xf numFmtId="0" fontId="53" fillId="11" borderId="25" xfId="0" applyFont="1" applyFill="1" applyBorder="1" applyAlignment="1">
      <alignment wrapText="1"/>
    </xf>
    <xf numFmtId="0" fontId="53" fillId="0" borderId="23" xfId="0" applyNumberFormat="1" applyFont="1" applyBorder="1" applyAlignment="1">
      <alignment horizontal="center" vertical="center" wrapText="1"/>
    </xf>
    <xf numFmtId="0" fontId="53" fillId="0" borderId="20" xfId="0" applyFont="1" applyBorder="1" applyAlignment="1">
      <alignment vertical="center" wrapText="1"/>
    </xf>
    <xf numFmtId="0" fontId="53" fillId="0" borderId="23"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47" xfId="0" applyFont="1" applyBorder="1" applyAlignment="1">
      <alignment horizontal="center" vertical="center"/>
    </xf>
    <xf numFmtId="0" fontId="53" fillId="0" borderId="36" xfId="0" applyFont="1" applyBorder="1" applyAlignment="1">
      <alignment horizontal="center" vertical="center"/>
    </xf>
    <xf numFmtId="0" fontId="53" fillId="0" borderId="48" xfId="0" applyFont="1" applyBorder="1" applyAlignment="1">
      <alignment horizontal="center" vertical="center"/>
    </xf>
    <xf numFmtId="0" fontId="52" fillId="34" borderId="49" xfId="0" applyFont="1" applyFill="1" applyBorder="1" applyAlignment="1">
      <alignment horizontal="center" vertical="center"/>
    </xf>
    <xf numFmtId="0" fontId="52" fillId="34" borderId="50" xfId="0" applyFont="1" applyFill="1" applyBorder="1" applyAlignment="1">
      <alignment horizontal="center" vertical="center"/>
    </xf>
    <xf numFmtId="0" fontId="53" fillId="0" borderId="23" xfId="0" applyFont="1" applyBorder="1" applyAlignment="1">
      <alignment horizontal="center"/>
    </xf>
    <xf numFmtId="0" fontId="53" fillId="0" borderId="20" xfId="0" applyFont="1" applyBorder="1" applyAlignment="1">
      <alignment horizontal="center"/>
    </xf>
    <xf numFmtId="0" fontId="53" fillId="0" borderId="24" xfId="0" applyFont="1" applyBorder="1" applyAlignment="1">
      <alignment horizontal="center"/>
    </xf>
    <xf numFmtId="0" fontId="53" fillId="0" borderId="43" xfId="0" applyFont="1" applyBorder="1" applyAlignment="1">
      <alignment horizontal="center"/>
    </xf>
    <xf numFmtId="0" fontId="52" fillId="36" borderId="51" xfId="0" applyFont="1" applyFill="1" applyBorder="1" applyAlignment="1">
      <alignment horizontal="center" vertical="center"/>
    </xf>
    <xf numFmtId="0" fontId="52" fillId="36" borderId="52" xfId="0" applyFont="1" applyFill="1" applyBorder="1" applyAlignment="1">
      <alignment horizontal="center" vertical="center"/>
    </xf>
    <xf numFmtId="0" fontId="52" fillId="36" borderId="53" xfId="0" applyFont="1" applyFill="1" applyBorder="1" applyAlignment="1">
      <alignment vertical="center" wrapText="1"/>
    </xf>
    <xf numFmtId="0" fontId="52" fillId="36" borderId="54" xfId="0" applyFont="1" applyFill="1" applyBorder="1" applyAlignment="1">
      <alignment vertical="center" wrapText="1"/>
    </xf>
    <xf numFmtId="0" fontId="53" fillId="0" borderId="23" xfId="0" applyFont="1" applyFill="1" applyBorder="1" applyAlignment="1">
      <alignment horizontal="left" wrapText="1"/>
    </xf>
    <xf numFmtId="0" fontId="53" fillId="0" borderId="20" xfId="0" applyFont="1" applyFill="1" applyBorder="1" applyAlignment="1">
      <alignment horizontal="left" wrapText="1"/>
    </xf>
    <xf numFmtId="0" fontId="53" fillId="0" borderId="22" xfId="0" applyFont="1" applyBorder="1" applyAlignment="1">
      <alignment horizontal="center" vertical="center"/>
    </xf>
    <xf numFmtId="0" fontId="53" fillId="0" borderId="22" xfId="0" applyFont="1" applyBorder="1" applyAlignment="1">
      <alignment horizontal="right" vertical="center"/>
    </xf>
    <xf numFmtId="0" fontId="52" fillId="36" borderId="55" xfId="0" applyFont="1" applyFill="1" applyBorder="1" applyAlignment="1">
      <alignment vertical="center" wrapText="1"/>
    </xf>
    <xf numFmtId="0" fontId="52" fillId="36" borderId="56" xfId="0" applyFont="1" applyFill="1" applyBorder="1" applyAlignment="1">
      <alignment vertical="center" wrapText="1"/>
    </xf>
    <xf numFmtId="0" fontId="52" fillId="36" borderId="57" xfId="0" applyFont="1" applyFill="1" applyBorder="1" applyAlignment="1">
      <alignment vertical="center" wrapText="1"/>
    </xf>
    <xf numFmtId="0" fontId="52" fillId="36" borderId="46" xfId="0" applyFont="1" applyFill="1" applyBorder="1" applyAlignment="1">
      <alignment vertical="center" wrapText="1"/>
    </xf>
    <xf numFmtId="0" fontId="53" fillId="0" borderId="10" xfId="0" applyFont="1" applyBorder="1" applyAlignment="1">
      <alignment horizontal="center"/>
    </xf>
    <xf numFmtId="0" fontId="59" fillId="0" borderId="0" xfId="0" applyFont="1" applyAlignment="1">
      <alignment horizontal="center" wrapText="1"/>
    </xf>
    <xf numFmtId="0" fontId="59"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53" fillId="34" borderId="10" xfId="0" applyFont="1" applyFill="1" applyBorder="1" applyAlignment="1">
      <alignment horizontal="left" vertical="top" wrapText="1"/>
    </xf>
    <xf numFmtId="0" fontId="52" fillId="37" borderId="10" xfId="0" applyFont="1" applyFill="1" applyBorder="1" applyAlignment="1">
      <alignment horizontal="center" vertical="top" wrapText="1"/>
    </xf>
    <xf numFmtId="0" fontId="53" fillId="34" borderId="10" xfId="0" applyFont="1" applyFill="1" applyBorder="1" applyAlignment="1">
      <alignment horizontal="left" vertical="top"/>
    </xf>
    <xf numFmtId="0" fontId="53" fillId="34" borderId="10" xfId="0" applyFont="1" applyFill="1" applyBorder="1" applyAlignment="1">
      <alignment horizontal="left" vertical="center" wrapText="1"/>
    </xf>
    <xf numFmtId="0" fontId="53" fillId="34" borderId="10" xfId="0" applyFont="1" applyFill="1" applyBorder="1" applyAlignment="1">
      <alignment horizontal="left" vertical="center"/>
    </xf>
    <xf numFmtId="0" fontId="53" fillId="34" borderId="23" xfId="0" applyFont="1" applyFill="1" applyBorder="1" applyAlignment="1">
      <alignment horizontal="left" vertical="top"/>
    </xf>
    <xf numFmtId="0" fontId="53" fillId="34" borderId="23" xfId="0" applyFont="1" applyFill="1" applyBorder="1" applyAlignment="1">
      <alignment horizontal="left" vertical="center" wrapText="1"/>
    </xf>
    <xf numFmtId="0" fontId="53" fillId="34" borderId="23" xfId="0" applyNumberFormat="1" applyFont="1" applyFill="1" applyBorder="1" applyAlignment="1">
      <alignment horizontal="left" vertical="center" wrapText="1"/>
    </xf>
    <xf numFmtId="0" fontId="53" fillId="34" borderId="10" xfId="0" applyFont="1" applyFill="1" applyBorder="1" applyAlignment="1">
      <alignment horizontal="left" vertical="top"/>
    </xf>
    <xf numFmtId="0" fontId="53" fillId="34" borderId="10" xfId="0" applyNumberFormat="1" applyFont="1" applyFill="1" applyBorder="1" applyAlignment="1">
      <alignment horizontal="left" vertical="center" wrapText="1"/>
    </xf>
    <xf numFmtId="0" fontId="53" fillId="34" borderId="10"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xdr:colOff>
      <xdr:row>1</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46672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1657350"/>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48602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385762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28575</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11982450"/>
          <a:ext cx="9525" cy="28575"/>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151066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63449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68687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8116550"/>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2089785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215169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41972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419725"/>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54578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5457825"/>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51485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305300"/>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0</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1847850"/>
          <a:ext cx="9525" cy="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22383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8098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37909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8810625"/>
          <a:ext cx="9525"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933450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066800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1087100"/>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1849100"/>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12830175"/>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13182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6"/>
  <sheetViews>
    <sheetView view="pageBreakPreview" zoomScale="60" zoomScalePageLayoutView="0" workbookViewId="0" topLeftCell="A1">
      <selection activeCell="E6" sqref="A1:E23"/>
    </sheetView>
  </sheetViews>
  <sheetFormatPr defaultColWidth="9.140625" defaultRowHeight="15"/>
  <cols>
    <col min="1" max="1" width="4.8515625" style="16" customWidth="1"/>
    <col min="2" max="2" width="23.7109375" style="14" customWidth="1"/>
    <col min="3" max="3" width="28.57421875" style="14" customWidth="1"/>
    <col min="4" max="4" width="78.00390625" style="14" customWidth="1"/>
    <col min="5" max="5" width="122.140625" style="14" customWidth="1"/>
    <col min="6" max="6" width="23.140625" style="13" customWidth="1"/>
    <col min="7" max="16384" width="9.140625" style="13" customWidth="1"/>
  </cols>
  <sheetData>
    <row r="1" spans="1:5" ht="36.75" customHeight="1">
      <c r="A1" s="312" t="s">
        <v>98</v>
      </c>
      <c r="B1" s="312" t="s">
        <v>99</v>
      </c>
      <c r="C1" s="312" t="s">
        <v>100</v>
      </c>
      <c r="D1" s="312" t="s">
        <v>104</v>
      </c>
      <c r="E1" s="312" t="s">
        <v>101</v>
      </c>
    </row>
    <row r="2" spans="1:6" ht="37.5" customHeight="1">
      <c r="A2" s="313">
        <v>1</v>
      </c>
      <c r="B2" s="314" t="s">
        <v>81</v>
      </c>
      <c r="C2" s="182" t="s">
        <v>82</v>
      </c>
      <c r="D2" s="182" t="s">
        <v>103</v>
      </c>
      <c r="E2" s="315"/>
      <c r="F2" s="160"/>
    </row>
    <row r="3" spans="1:6" ht="56.25" customHeight="1">
      <c r="A3" s="313"/>
      <c r="B3" s="314"/>
      <c r="C3" s="182" t="s">
        <v>83</v>
      </c>
      <c r="D3" s="182" t="s">
        <v>105</v>
      </c>
      <c r="E3" s="182" t="s">
        <v>203</v>
      </c>
      <c r="F3" s="160"/>
    </row>
    <row r="4" spans="1:6" ht="65.25" customHeight="1">
      <c r="A4" s="316">
        <v>2</v>
      </c>
      <c r="B4" s="317" t="s">
        <v>84</v>
      </c>
      <c r="C4" s="182" t="s">
        <v>264</v>
      </c>
      <c r="D4" s="315"/>
      <c r="E4" s="318" t="s">
        <v>106</v>
      </c>
      <c r="F4" s="160"/>
    </row>
    <row r="5" spans="1:6" ht="108" customHeight="1">
      <c r="A5" s="319">
        <v>3</v>
      </c>
      <c r="B5" s="182" t="s">
        <v>86</v>
      </c>
      <c r="C5" s="182" t="s">
        <v>86</v>
      </c>
      <c r="D5" s="182" t="s">
        <v>111</v>
      </c>
      <c r="E5" s="182"/>
      <c r="F5" s="160"/>
    </row>
    <row r="6" spans="1:6" ht="276" customHeight="1">
      <c r="A6" s="313">
        <v>4</v>
      </c>
      <c r="B6" s="314" t="s">
        <v>198</v>
      </c>
      <c r="C6" s="182" t="s">
        <v>87</v>
      </c>
      <c r="D6" s="315"/>
      <c r="E6" s="182" t="s">
        <v>210</v>
      </c>
      <c r="F6" s="160"/>
    </row>
    <row r="7" spans="1:6" ht="96.75" customHeight="1">
      <c r="A7" s="313"/>
      <c r="B7" s="314"/>
      <c r="C7" s="182" t="s">
        <v>107</v>
      </c>
      <c r="D7" s="182" t="s">
        <v>108</v>
      </c>
      <c r="E7" s="182" t="s">
        <v>206</v>
      </c>
      <c r="F7" s="160"/>
    </row>
    <row r="8" spans="1:6" ht="105.75" customHeight="1">
      <c r="A8" s="313"/>
      <c r="B8" s="314"/>
      <c r="C8" s="182" t="s">
        <v>238</v>
      </c>
      <c r="D8" s="182"/>
      <c r="E8" s="182" t="s">
        <v>207</v>
      </c>
      <c r="F8" s="160"/>
    </row>
    <row r="9" spans="1:6" ht="48" customHeight="1">
      <c r="A9" s="313"/>
      <c r="B9" s="314"/>
      <c r="C9" s="182" t="s">
        <v>237</v>
      </c>
      <c r="D9" s="182"/>
      <c r="E9" s="182" t="s">
        <v>208</v>
      </c>
      <c r="F9" s="160"/>
    </row>
    <row r="10" spans="1:6" ht="113.25" customHeight="1">
      <c r="A10" s="313"/>
      <c r="B10" s="314"/>
      <c r="C10" s="182" t="s">
        <v>181</v>
      </c>
      <c r="D10" s="182"/>
      <c r="E10" s="320" t="s">
        <v>244</v>
      </c>
      <c r="F10" s="160"/>
    </row>
    <row r="11" spans="1:6" s="14" customFormat="1" ht="246" customHeight="1">
      <c r="A11" s="319">
        <v>5</v>
      </c>
      <c r="B11" s="182" t="s">
        <v>88</v>
      </c>
      <c r="C11" s="182" t="s">
        <v>88</v>
      </c>
      <c r="D11" s="182" t="s">
        <v>184</v>
      </c>
      <c r="E11" s="182" t="s">
        <v>209</v>
      </c>
      <c r="F11" s="19"/>
    </row>
    <row r="12" spans="1:6" s="14" customFormat="1" ht="97.5" customHeight="1">
      <c r="A12" s="319">
        <v>6</v>
      </c>
      <c r="B12" s="182" t="s">
        <v>89</v>
      </c>
      <c r="C12" s="182" t="s">
        <v>89</v>
      </c>
      <c r="D12" s="182" t="s">
        <v>182</v>
      </c>
      <c r="E12" s="182" t="s">
        <v>263</v>
      </c>
      <c r="F12" s="19"/>
    </row>
    <row r="13" spans="1:6" s="14" customFormat="1" ht="41.25" customHeight="1">
      <c r="A13" s="319">
        <v>7</v>
      </c>
      <c r="B13" s="182" t="s">
        <v>90</v>
      </c>
      <c r="C13" s="182" t="s">
        <v>90</v>
      </c>
      <c r="D13" s="315" t="s">
        <v>109</v>
      </c>
      <c r="E13" s="182" t="s">
        <v>102</v>
      </c>
      <c r="F13" s="19"/>
    </row>
    <row r="14" spans="1:6" ht="52.5" customHeight="1">
      <c r="A14" s="319">
        <v>8</v>
      </c>
      <c r="B14" s="314" t="s">
        <v>91</v>
      </c>
      <c r="C14" s="182" t="s">
        <v>92</v>
      </c>
      <c r="D14" s="321" t="s">
        <v>110</v>
      </c>
      <c r="E14" s="321" t="s">
        <v>211</v>
      </c>
      <c r="F14" s="160"/>
    </row>
    <row r="15" spans="1:6" ht="45.75" customHeight="1">
      <c r="A15" s="319"/>
      <c r="B15" s="314"/>
      <c r="C15" s="182" t="s">
        <v>93</v>
      </c>
      <c r="D15" s="321"/>
      <c r="E15" s="321"/>
      <c r="F15" s="160"/>
    </row>
    <row r="16" spans="1:6" ht="119.25" customHeight="1">
      <c r="A16" s="313">
        <v>9</v>
      </c>
      <c r="B16" s="314" t="s">
        <v>94</v>
      </c>
      <c r="C16" s="182" t="s">
        <v>95</v>
      </c>
      <c r="D16" s="182" t="s">
        <v>183</v>
      </c>
      <c r="E16" s="314" t="s">
        <v>204</v>
      </c>
      <c r="F16" s="160"/>
    </row>
    <row r="17" spans="1:6" ht="99.75" customHeight="1">
      <c r="A17" s="313"/>
      <c r="B17" s="314"/>
      <c r="C17" s="182" t="s">
        <v>96</v>
      </c>
      <c r="D17" s="182" t="s">
        <v>188</v>
      </c>
      <c r="E17" s="314"/>
      <c r="F17" s="160"/>
    </row>
    <row r="18" spans="1:6" s="14" customFormat="1" ht="48.75" customHeight="1">
      <c r="A18" s="319">
        <v>10</v>
      </c>
      <c r="B18" s="182" t="s">
        <v>97</v>
      </c>
      <c r="C18" s="182" t="s">
        <v>97</v>
      </c>
      <c r="D18" s="182" t="s">
        <v>212</v>
      </c>
      <c r="E18" s="182" t="s">
        <v>213</v>
      </c>
      <c r="F18" s="19"/>
    </row>
    <row r="19" spans="1:6" ht="231.75" customHeight="1">
      <c r="A19" s="313">
        <v>11</v>
      </c>
      <c r="B19" s="314" t="s">
        <v>77</v>
      </c>
      <c r="C19" s="182" t="s">
        <v>78</v>
      </c>
      <c r="D19" s="182" t="s">
        <v>189</v>
      </c>
      <c r="E19" s="182" t="s">
        <v>214</v>
      </c>
      <c r="F19" s="160"/>
    </row>
    <row r="20" spans="1:6" ht="45">
      <c r="A20" s="313"/>
      <c r="B20" s="314"/>
      <c r="C20" s="182" t="s">
        <v>79</v>
      </c>
      <c r="D20" s="182"/>
      <c r="E20" s="315"/>
      <c r="F20" s="160"/>
    </row>
    <row r="21" spans="1:6" ht="141.75" customHeight="1">
      <c r="A21" s="313"/>
      <c r="B21" s="314"/>
      <c r="C21" s="182" t="s">
        <v>80</v>
      </c>
      <c r="D21" s="182" t="s">
        <v>245</v>
      </c>
      <c r="E21" s="171" t="s">
        <v>250</v>
      </c>
      <c r="F21" s="160"/>
    </row>
    <row r="22" spans="1:6" ht="75">
      <c r="A22" s="319"/>
      <c r="B22" s="182"/>
      <c r="C22" s="182" t="s">
        <v>190</v>
      </c>
      <c r="D22" s="182" t="s">
        <v>180</v>
      </c>
      <c r="E22" s="171"/>
      <c r="F22" s="160"/>
    </row>
    <row r="23" spans="1:6" s="15" customFormat="1" ht="77.25" customHeight="1">
      <c r="A23" s="319">
        <v>12</v>
      </c>
      <c r="B23" s="182" t="s">
        <v>185</v>
      </c>
      <c r="C23" s="182" t="s">
        <v>186</v>
      </c>
      <c r="D23" s="182" t="s">
        <v>187</v>
      </c>
      <c r="E23" s="182"/>
      <c r="F23" s="161"/>
    </row>
    <row r="24" spans="1:6" ht="13.5">
      <c r="A24" s="18"/>
      <c r="B24" s="19"/>
      <c r="C24" s="19"/>
      <c r="D24" s="19"/>
      <c r="E24" s="162"/>
      <c r="F24" s="160"/>
    </row>
    <row r="25" spans="1:6" ht="13.5">
      <c r="A25" s="18"/>
      <c r="B25" s="19"/>
      <c r="C25" s="19"/>
      <c r="D25" s="19"/>
      <c r="E25" s="19"/>
      <c r="F25" s="160"/>
    </row>
    <row r="26" spans="1:6" ht="13.5">
      <c r="A26" s="18"/>
      <c r="B26" s="19"/>
      <c r="C26" s="19"/>
      <c r="D26" s="19"/>
      <c r="E26" s="162"/>
      <c r="F26" s="160"/>
    </row>
    <row r="27" spans="1:6" ht="15" customHeight="1">
      <c r="A27" s="18"/>
      <c r="B27" s="311" t="s">
        <v>262</v>
      </c>
      <c r="C27" s="311"/>
      <c r="D27" s="311"/>
      <c r="E27" s="311"/>
      <c r="F27" s="160"/>
    </row>
    <row r="28" spans="1:6" ht="13.5">
      <c r="A28" s="18"/>
      <c r="B28" s="311"/>
      <c r="C28" s="311"/>
      <c r="D28" s="311"/>
      <c r="E28" s="311"/>
      <c r="F28" s="160"/>
    </row>
    <row r="29" spans="1:6" ht="13.5">
      <c r="A29" s="18"/>
      <c r="B29" s="311"/>
      <c r="C29" s="311"/>
      <c r="D29" s="311"/>
      <c r="E29" s="311"/>
      <c r="F29" s="160"/>
    </row>
    <row r="30" spans="1:6" ht="13.5">
      <c r="A30" s="18"/>
      <c r="B30" s="311"/>
      <c r="C30" s="311"/>
      <c r="D30" s="311"/>
      <c r="E30" s="311"/>
      <c r="F30" s="160"/>
    </row>
    <row r="31" spans="1:6" ht="13.5">
      <c r="A31" s="18"/>
      <c r="B31" s="311"/>
      <c r="C31" s="311"/>
      <c r="D31" s="311"/>
      <c r="E31" s="311"/>
      <c r="F31" s="160"/>
    </row>
    <row r="32" spans="1:6" ht="13.5">
      <c r="A32" s="18"/>
      <c r="B32" s="311"/>
      <c r="C32" s="311"/>
      <c r="D32" s="311"/>
      <c r="E32" s="311"/>
      <c r="F32" s="160"/>
    </row>
    <row r="33" spans="1:6" ht="13.5">
      <c r="A33" s="18"/>
      <c r="B33" s="311"/>
      <c r="C33" s="311"/>
      <c r="D33" s="311"/>
      <c r="E33" s="311"/>
      <c r="F33" s="160"/>
    </row>
    <row r="34" spans="1:6" ht="13.5">
      <c r="A34" s="18"/>
      <c r="B34" s="311"/>
      <c r="C34" s="311"/>
      <c r="D34" s="311"/>
      <c r="E34" s="311"/>
      <c r="F34" s="160"/>
    </row>
    <row r="35" spans="1:6" ht="13.5">
      <c r="A35" s="18"/>
      <c r="B35" s="311"/>
      <c r="C35" s="311"/>
      <c r="D35" s="311"/>
      <c r="E35" s="311"/>
      <c r="F35" s="160"/>
    </row>
    <row r="36" spans="1:6" ht="13.5">
      <c r="A36" s="18"/>
      <c r="B36" s="311"/>
      <c r="C36" s="311"/>
      <c r="D36" s="311"/>
      <c r="E36" s="311"/>
      <c r="F36" s="160"/>
    </row>
    <row r="37" spans="1:6" ht="13.5">
      <c r="A37" s="18"/>
      <c r="B37" s="311"/>
      <c r="C37" s="311"/>
      <c r="D37" s="311"/>
      <c r="E37" s="311"/>
      <c r="F37" s="160"/>
    </row>
    <row r="38" spans="1:6" ht="13.5">
      <c r="A38" s="18"/>
      <c r="B38" s="311"/>
      <c r="C38" s="311"/>
      <c r="D38" s="311"/>
      <c r="E38" s="311"/>
      <c r="F38" s="160"/>
    </row>
    <row r="39" spans="1:6" ht="13.5">
      <c r="A39" s="18"/>
      <c r="B39" s="311"/>
      <c r="C39" s="311"/>
      <c r="D39" s="311"/>
      <c r="E39" s="311"/>
      <c r="F39" s="160"/>
    </row>
    <row r="40" spans="1:6" ht="13.5">
      <c r="A40" s="18"/>
      <c r="B40" s="311"/>
      <c r="C40" s="311"/>
      <c r="D40" s="311"/>
      <c r="E40" s="311"/>
      <c r="F40" s="160"/>
    </row>
    <row r="41" spans="1:6" ht="13.5">
      <c r="A41" s="18"/>
      <c r="B41" s="311"/>
      <c r="C41" s="311"/>
      <c r="D41" s="311"/>
      <c r="E41" s="311"/>
      <c r="F41" s="160"/>
    </row>
    <row r="42" spans="1:6" ht="13.5">
      <c r="A42" s="18"/>
      <c r="B42" s="311"/>
      <c r="C42" s="311"/>
      <c r="D42" s="311"/>
      <c r="E42" s="311"/>
      <c r="F42" s="160"/>
    </row>
    <row r="43" spans="1:6" ht="13.5">
      <c r="A43" s="18"/>
      <c r="B43" s="311"/>
      <c r="C43" s="311"/>
      <c r="D43" s="311"/>
      <c r="E43" s="311"/>
      <c r="F43" s="160"/>
    </row>
    <row r="44" spans="1:6" ht="13.5">
      <c r="A44" s="18"/>
      <c r="B44" s="311"/>
      <c r="C44" s="311"/>
      <c r="D44" s="311"/>
      <c r="E44" s="311"/>
      <c r="F44" s="160"/>
    </row>
    <row r="45" spans="1:6" ht="13.5">
      <c r="A45" s="18"/>
      <c r="B45" s="311"/>
      <c r="C45" s="311"/>
      <c r="D45" s="311"/>
      <c r="E45" s="311"/>
      <c r="F45" s="160"/>
    </row>
    <row r="46" spans="1:6" ht="13.5">
      <c r="A46" s="18"/>
      <c r="B46" s="311"/>
      <c r="C46" s="311"/>
      <c r="D46" s="311"/>
      <c r="E46" s="311"/>
      <c r="F46" s="160"/>
    </row>
    <row r="47" spans="1:6" ht="13.5">
      <c r="A47" s="18"/>
      <c r="B47" s="311"/>
      <c r="C47" s="311"/>
      <c r="D47" s="311"/>
      <c r="E47" s="311"/>
      <c r="F47" s="160"/>
    </row>
    <row r="48" spans="1:6" ht="13.5">
      <c r="A48" s="18"/>
      <c r="B48" s="311"/>
      <c r="C48" s="311"/>
      <c r="D48" s="311"/>
      <c r="E48" s="311"/>
      <c r="F48" s="160"/>
    </row>
    <row r="49" spans="1:6" ht="13.5">
      <c r="A49" s="18"/>
      <c r="B49" s="311"/>
      <c r="C49" s="311"/>
      <c r="D49" s="311"/>
      <c r="E49" s="311"/>
      <c r="F49" s="160"/>
    </row>
    <row r="50" spans="1:6" ht="13.5">
      <c r="A50" s="18"/>
      <c r="B50" s="311"/>
      <c r="C50" s="311"/>
      <c r="D50" s="311"/>
      <c r="E50" s="311"/>
      <c r="F50" s="160"/>
    </row>
    <row r="51" spans="1:6" ht="13.5">
      <c r="A51" s="18"/>
      <c r="B51" s="311"/>
      <c r="C51" s="311"/>
      <c r="D51" s="311"/>
      <c r="E51" s="311"/>
      <c r="F51" s="160"/>
    </row>
    <row r="52" spans="1:6" ht="13.5">
      <c r="A52" s="18"/>
      <c r="B52" s="311"/>
      <c r="C52" s="311"/>
      <c r="D52" s="311"/>
      <c r="E52" s="311"/>
      <c r="F52" s="160"/>
    </row>
    <row r="53" spans="1:6" ht="13.5">
      <c r="A53" s="18"/>
      <c r="B53" s="311"/>
      <c r="C53" s="311"/>
      <c r="D53" s="311"/>
      <c r="E53" s="311"/>
      <c r="F53" s="160"/>
    </row>
    <row r="54" spans="1:6" ht="13.5">
      <c r="A54" s="18"/>
      <c r="B54" s="311"/>
      <c r="C54" s="311"/>
      <c r="D54" s="311"/>
      <c r="E54" s="311"/>
      <c r="F54" s="160"/>
    </row>
    <row r="55" spans="1:6" ht="13.5">
      <c r="A55" s="18"/>
      <c r="B55" s="311"/>
      <c r="C55" s="311"/>
      <c r="D55" s="311"/>
      <c r="E55" s="311"/>
      <c r="F55" s="160"/>
    </row>
    <row r="56" spans="1:6" ht="13.5">
      <c r="A56" s="18"/>
      <c r="B56" s="311"/>
      <c r="C56" s="311"/>
      <c r="D56" s="311"/>
      <c r="E56" s="311"/>
      <c r="F56" s="160"/>
    </row>
    <row r="57" spans="1:6" ht="13.5">
      <c r="A57" s="18"/>
      <c r="B57" s="311"/>
      <c r="C57" s="311"/>
      <c r="D57" s="311"/>
      <c r="E57" s="311"/>
      <c r="F57" s="160"/>
    </row>
    <row r="58" spans="1:6" ht="13.5">
      <c r="A58" s="18"/>
      <c r="B58" s="311"/>
      <c r="C58" s="311"/>
      <c r="D58" s="311"/>
      <c r="E58" s="311"/>
      <c r="F58" s="160"/>
    </row>
    <row r="59" spans="1:6" ht="13.5">
      <c r="A59" s="18"/>
      <c r="B59" s="311"/>
      <c r="C59" s="311"/>
      <c r="D59" s="311"/>
      <c r="E59" s="311"/>
      <c r="F59" s="160"/>
    </row>
    <row r="60" spans="1:6" ht="13.5">
      <c r="A60" s="18"/>
      <c r="B60" s="311"/>
      <c r="C60" s="311"/>
      <c r="D60" s="311"/>
      <c r="E60" s="311"/>
      <c r="F60" s="160"/>
    </row>
    <row r="61" spans="1:6" ht="13.5">
      <c r="A61" s="18"/>
      <c r="B61" s="311"/>
      <c r="C61" s="311"/>
      <c r="D61" s="311"/>
      <c r="E61" s="311"/>
      <c r="F61" s="160"/>
    </row>
    <row r="62" spans="1:6" ht="13.5">
      <c r="A62" s="18"/>
      <c r="B62" s="311"/>
      <c r="C62" s="311"/>
      <c r="D62" s="311"/>
      <c r="E62" s="311"/>
      <c r="F62" s="160"/>
    </row>
    <row r="63" spans="1:6" ht="13.5">
      <c r="A63" s="18"/>
      <c r="B63" s="311"/>
      <c r="C63" s="311"/>
      <c r="D63" s="311"/>
      <c r="E63" s="311"/>
      <c r="F63" s="160"/>
    </row>
    <row r="64" spans="1:6" ht="13.5">
      <c r="A64" s="18"/>
      <c r="B64" s="311"/>
      <c r="C64" s="311"/>
      <c r="D64" s="311"/>
      <c r="E64" s="311"/>
      <c r="F64" s="160"/>
    </row>
    <row r="65" spans="1:6" ht="13.5">
      <c r="A65" s="18"/>
      <c r="B65" s="311"/>
      <c r="C65" s="311"/>
      <c r="D65" s="311"/>
      <c r="E65" s="311"/>
      <c r="F65" s="160"/>
    </row>
    <row r="66" spans="1:6" ht="13.5">
      <c r="A66" s="18"/>
      <c r="B66" s="311"/>
      <c r="C66" s="311"/>
      <c r="D66" s="311"/>
      <c r="E66" s="311"/>
      <c r="F66" s="160"/>
    </row>
    <row r="67" spans="1:6" ht="13.5">
      <c r="A67" s="18"/>
      <c r="B67" s="311"/>
      <c r="C67" s="311"/>
      <c r="D67" s="311"/>
      <c r="E67" s="311"/>
      <c r="F67" s="160"/>
    </row>
    <row r="68" spans="1:6" ht="13.5">
      <c r="A68" s="18"/>
      <c r="B68" s="311"/>
      <c r="C68" s="311"/>
      <c r="D68" s="311"/>
      <c r="E68" s="311"/>
      <c r="F68" s="160"/>
    </row>
    <row r="69" spans="1:6" ht="13.5">
      <c r="A69" s="18"/>
      <c r="B69" s="311"/>
      <c r="C69" s="311"/>
      <c r="D69" s="311"/>
      <c r="E69" s="311"/>
      <c r="F69" s="160"/>
    </row>
    <row r="70" spans="1:6" ht="13.5">
      <c r="A70" s="18"/>
      <c r="B70" s="311"/>
      <c r="C70" s="311"/>
      <c r="D70" s="311"/>
      <c r="E70" s="311"/>
      <c r="F70" s="160"/>
    </row>
    <row r="71" spans="1:6" ht="13.5">
      <c r="A71" s="18"/>
      <c r="B71" s="311"/>
      <c r="C71" s="311"/>
      <c r="D71" s="311"/>
      <c r="E71" s="311"/>
      <c r="F71" s="160"/>
    </row>
    <row r="72" spans="1:6" ht="13.5">
      <c r="A72" s="18"/>
      <c r="B72" s="311"/>
      <c r="C72" s="311"/>
      <c r="D72" s="311"/>
      <c r="E72" s="311"/>
      <c r="F72" s="160"/>
    </row>
    <row r="73" spans="1:6" ht="13.5">
      <c r="A73" s="18"/>
      <c r="B73" s="311"/>
      <c r="C73" s="311"/>
      <c r="D73" s="311"/>
      <c r="E73" s="311"/>
      <c r="F73" s="160"/>
    </row>
    <row r="74" spans="1:6" ht="13.5">
      <c r="A74" s="18"/>
      <c r="B74" s="311"/>
      <c r="C74" s="311"/>
      <c r="D74" s="311"/>
      <c r="E74" s="311"/>
      <c r="F74" s="160"/>
    </row>
    <row r="75" spans="1:6" ht="13.5">
      <c r="A75" s="18"/>
      <c r="B75" s="311"/>
      <c r="C75" s="311"/>
      <c r="D75" s="311"/>
      <c r="E75" s="311"/>
      <c r="F75" s="160"/>
    </row>
    <row r="76" spans="1:6" ht="13.5">
      <c r="A76" s="18"/>
      <c r="B76" s="311"/>
      <c r="C76" s="311"/>
      <c r="D76" s="311"/>
      <c r="E76" s="311"/>
      <c r="F76" s="160"/>
    </row>
    <row r="77" spans="1:6" ht="31.5" customHeight="1">
      <c r="A77" s="18"/>
      <c r="B77" s="311"/>
      <c r="C77" s="311"/>
      <c r="D77" s="311"/>
      <c r="E77" s="311"/>
      <c r="F77" s="160"/>
    </row>
    <row r="78" spans="1:5" ht="27.75" customHeight="1">
      <c r="A78" s="18"/>
      <c r="B78" s="220"/>
      <c r="C78" s="220"/>
      <c r="D78" s="220"/>
      <c r="E78" s="220"/>
    </row>
    <row r="79" spans="1:6" ht="13.5">
      <c r="A79" s="20"/>
      <c r="B79" s="219"/>
      <c r="C79" s="219"/>
      <c r="D79" s="219"/>
      <c r="E79" s="219"/>
      <c r="F79" s="21"/>
    </row>
    <row r="80" spans="1:6" ht="13.5" customHeight="1">
      <c r="A80" s="20"/>
      <c r="B80" s="22"/>
      <c r="C80" s="23"/>
      <c r="D80" s="23"/>
      <c r="E80" s="23"/>
      <c r="F80" s="21"/>
    </row>
    <row r="81" spans="1:6" ht="13.5">
      <c r="A81" s="20"/>
      <c r="B81" s="22"/>
      <c r="C81" s="23"/>
      <c r="D81" s="23"/>
      <c r="E81" s="23"/>
      <c r="F81" s="21"/>
    </row>
    <row r="82" spans="1:6" ht="13.5" customHeight="1">
      <c r="A82" s="20"/>
      <c r="B82" s="219"/>
      <c r="C82" s="219"/>
      <c r="D82" s="219"/>
      <c r="E82" s="219"/>
      <c r="F82" s="21"/>
    </row>
    <row r="83" spans="1:6" ht="13.5" customHeight="1">
      <c r="A83" s="20"/>
      <c r="B83" s="22"/>
      <c r="C83" s="23"/>
      <c r="D83" s="23"/>
      <c r="E83" s="23"/>
      <c r="F83" s="21"/>
    </row>
    <row r="84" spans="1:6" ht="13.5">
      <c r="A84" s="20"/>
      <c r="B84" s="22"/>
      <c r="C84" s="23"/>
      <c r="D84" s="23"/>
      <c r="E84" s="23"/>
      <c r="F84" s="21"/>
    </row>
    <row r="85" spans="1:6" ht="13.5">
      <c r="A85" s="20"/>
      <c r="B85" s="219"/>
      <c r="C85" s="219"/>
      <c r="D85" s="219"/>
      <c r="E85" s="219"/>
      <c r="F85" s="21"/>
    </row>
    <row r="86" spans="1:6" ht="13.5" customHeight="1">
      <c r="A86" s="20"/>
      <c r="B86" s="22"/>
      <c r="C86" s="23"/>
      <c r="D86" s="23"/>
      <c r="E86" s="23"/>
      <c r="F86" s="21"/>
    </row>
    <row r="87" spans="1:6" ht="13.5">
      <c r="A87" s="20"/>
      <c r="B87" s="22"/>
      <c r="C87" s="23"/>
      <c r="D87" s="23"/>
      <c r="E87" s="23"/>
      <c r="F87" s="21"/>
    </row>
    <row r="88" spans="1:6" ht="13.5">
      <c r="A88" s="20"/>
      <c r="B88" s="219"/>
      <c r="C88" s="219"/>
      <c r="D88" s="219"/>
      <c r="E88" s="219"/>
      <c r="F88" s="21"/>
    </row>
    <row r="89" spans="1:6" ht="13.5" customHeight="1">
      <c r="A89" s="20"/>
      <c r="B89" s="22"/>
      <c r="C89" s="23"/>
      <c r="D89" s="23"/>
      <c r="E89" s="23"/>
      <c r="F89" s="21"/>
    </row>
    <row r="90" spans="1:6" ht="13.5">
      <c r="A90" s="20"/>
      <c r="B90" s="22"/>
      <c r="C90" s="23"/>
      <c r="D90" s="23"/>
      <c r="E90" s="23"/>
      <c r="F90" s="21"/>
    </row>
    <row r="91" spans="1:6" ht="13.5">
      <c r="A91" s="20"/>
      <c r="B91" s="219"/>
      <c r="C91" s="219"/>
      <c r="D91" s="219"/>
      <c r="E91" s="219"/>
      <c r="F91" s="21"/>
    </row>
    <row r="92" spans="1:6" ht="13.5" customHeight="1">
      <c r="A92" s="20"/>
      <c r="B92" s="22"/>
      <c r="C92" s="23"/>
      <c r="D92" s="23"/>
      <c r="E92" s="23"/>
      <c r="F92" s="21"/>
    </row>
    <row r="93" spans="1:6" ht="13.5">
      <c r="A93" s="20"/>
      <c r="B93" s="22"/>
      <c r="C93" s="23"/>
      <c r="D93" s="23"/>
      <c r="E93" s="23"/>
      <c r="F93" s="21"/>
    </row>
    <row r="94" spans="1:6" ht="13.5">
      <c r="A94" s="20"/>
      <c r="B94" s="24"/>
      <c r="C94" s="24"/>
      <c r="D94" s="24"/>
      <c r="E94" s="24"/>
      <c r="F94" s="21"/>
    </row>
    <row r="95" spans="1:6" ht="13.5">
      <c r="A95" s="20"/>
      <c r="B95" s="24"/>
      <c r="C95" s="24"/>
      <c r="D95" s="24"/>
      <c r="E95" s="24"/>
      <c r="F95" s="21"/>
    </row>
    <row r="96" spans="1:5" ht="13.5">
      <c r="A96" s="18"/>
      <c r="B96" s="19"/>
      <c r="C96" s="19"/>
      <c r="D96" s="19"/>
      <c r="E96" s="19"/>
    </row>
  </sheetData>
  <sheetProtection/>
  <mergeCells count="19">
    <mergeCell ref="B79:E79"/>
    <mergeCell ref="B82:E82"/>
    <mergeCell ref="B85:E85"/>
    <mergeCell ref="B88:E88"/>
    <mergeCell ref="B91:E91"/>
    <mergeCell ref="B78:E78"/>
    <mergeCell ref="A2:A3"/>
    <mergeCell ref="B2:B3"/>
    <mergeCell ref="B6:B10"/>
    <mergeCell ref="A6:A10"/>
    <mergeCell ref="B16:B17"/>
    <mergeCell ref="B19:B21"/>
    <mergeCell ref="B14:B15"/>
    <mergeCell ref="B27:E77"/>
    <mergeCell ref="D14:D15"/>
    <mergeCell ref="E14:E15"/>
    <mergeCell ref="A16:A17"/>
    <mergeCell ref="A19:A21"/>
    <mergeCell ref="E16:E17"/>
  </mergeCells>
  <printOptions horizontalCentered="1"/>
  <pageMargins left="0.2" right="0" top="0.7874015748031497" bottom="0.5118110236220472" header="0.31496062992125984" footer="0.1968503937007874"/>
  <pageSetup horizontalDpi="600" verticalDpi="600" orientation="landscape" paperSize="9" scale="49" r:id="rId2"/>
  <headerFooter>
    <oddFooter>&amp;C&amp;P / &amp;N</oddFooter>
  </headerFooter>
  <rowBreaks count="2" manualBreakCount="2">
    <brk id="20" max="4" man="1"/>
    <brk id="77" max="4" man="1"/>
  </rowBreaks>
  <drawing r:id="rId1"/>
</worksheet>
</file>

<file path=xl/worksheets/sheet2.xml><?xml version="1.0" encoding="utf-8"?>
<worksheet xmlns="http://schemas.openxmlformats.org/spreadsheetml/2006/main" xmlns:r="http://schemas.openxmlformats.org/officeDocument/2006/relationships">
  <dimension ref="A1:AH46"/>
  <sheetViews>
    <sheetView view="pageBreakPreview" zoomScale="60" zoomScaleNormal="87" zoomScalePageLayoutView="0" workbookViewId="0" topLeftCell="A1">
      <selection activeCell="H9" sqref="H9"/>
    </sheetView>
  </sheetViews>
  <sheetFormatPr defaultColWidth="9.140625" defaultRowHeight="15"/>
  <cols>
    <col min="1" max="1" width="23.140625" style="2" customWidth="1"/>
    <col min="2" max="2" width="38.57421875" style="84" customWidth="1"/>
    <col min="3" max="3" width="31.57421875" style="84" customWidth="1"/>
    <col min="4" max="4" width="17.7109375" style="84" customWidth="1"/>
    <col min="5" max="5" width="13.28125" style="84" customWidth="1"/>
    <col min="6" max="6" width="17.7109375" style="87" customWidth="1"/>
    <col min="7" max="7" width="20.8515625" style="89" customWidth="1"/>
    <col min="8" max="8" width="23.28125" style="89" customWidth="1"/>
    <col min="9" max="9" width="18.7109375" style="87" customWidth="1"/>
    <col min="10" max="10" width="17.57421875" style="87" customWidth="1"/>
    <col min="11" max="11" width="20.28125" style="84" hidden="1" customWidth="1"/>
    <col min="12" max="12" width="15.8515625" style="84" hidden="1" customWidth="1"/>
    <col min="13" max="13" width="23.57421875" style="84" hidden="1" customWidth="1"/>
    <col min="14" max="14" width="15.8515625" style="84" hidden="1" customWidth="1"/>
    <col min="15" max="15" width="18.140625" style="84" hidden="1" customWidth="1"/>
    <col min="16" max="16" width="21.8515625" style="84" hidden="1" customWidth="1"/>
    <col min="17" max="19" width="0" style="84" hidden="1" customWidth="1"/>
    <col min="20" max="20" width="16.00390625" style="84" hidden="1" customWidth="1"/>
    <col min="21" max="21" width="14.57421875" style="84" hidden="1" customWidth="1"/>
    <col min="22" max="22" width="16.00390625" style="84" hidden="1" customWidth="1"/>
    <col min="23" max="31" width="0" style="84" hidden="1" customWidth="1"/>
    <col min="32" max="32" width="14.8515625" style="84" hidden="1" customWidth="1"/>
    <col min="33" max="33" width="21.00390625" style="84" customWidth="1"/>
    <col min="34" max="34" width="49.28125" style="84" hidden="1" customWidth="1"/>
    <col min="35" max="16384" width="9.140625" style="84" customWidth="1"/>
  </cols>
  <sheetData>
    <row r="1" spans="1:7" ht="15.75" thickBot="1">
      <c r="A1" s="2" t="s">
        <v>197</v>
      </c>
      <c r="B1" s="2"/>
      <c r="C1" s="2"/>
      <c r="D1" s="2"/>
      <c r="E1" s="2"/>
      <c r="F1" s="84"/>
      <c r="G1" s="84"/>
    </row>
    <row r="2" spans="1:34" ht="45">
      <c r="A2" s="221" t="s">
        <v>143</v>
      </c>
      <c r="B2" s="221" t="s">
        <v>191</v>
      </c>
      <c r="C2" s="221" t="s">
        <v>192</v>
      </c>
      <c r="D2" s="221" t="s">
        <v>114</v>
      </c>
      <c r="E2" s="221" t="s">
        <v>115</v>
      </c>
      <c r="F2" s="221" t="s">
        <v>116</v>
      </c>
      <c r="G2" s="221" t="s">
        <v>168</v>
      </c>
      <c r="H2" s="221" t="s">
        <v>169</v>
      </c>
      <c r="I2" s="222" t="s">
        <v>233</v>
      </c>
      <c r="J2" s="222" t="s">
        <v>234</v>
      </c>
      <c r="K2" s="221" t="s">
        <v>120</v>
      </c>
      <c r="L2" s="221" t="s">
        <v>121</v>
      </c>
      <c r="M2" s="221" t="s">
        <v>122</v>
      </c>
      <c r="N2" s="221" t="s">
        <v>123</v>
      </c>
      <c r="O2" s="221" t="s">
        <v>124</v>
      </c>
      <c r="P2" s="221" t="s">
        <v>124</v>
      </c>
      <c r="Q2" s="163" t="s">
        <v>127</v>
      </c>
      <c r="R2" s="163" t="s">
        <v>128</v>
      </c>
      <c r="S2" s="163" t="s">
        <v>128</v>
      </c>
      <c r="T2" s="163" t="s">
        <v>129</v>
      </c>
      <c r="U2" s="163" t="s">
        <v>130</v>
      </c>
      <c r="V2" s="163" t="s">
        <v>130</v>
      </c>
      <c r="W2" s="163" t="s">
        <v>131</v>
      </c>
      <c r="X2" s="163" t="s">
        <v>132</v>
      </c>
      <c r="Y2" s="163" t="s">
        <v>132</v>
      </c>
      <c r="Z2" s="163" t="s">
        <v>133</v>
      </c>
      <c r="AA2" s="163" t="s">
        <v>134</v>
      </c>
      <c r="AB2" s="163" t="s">
        <v>134</v>
      </c>
      <c r="AC2" s="163" t="s">
        <v>135</v>
      </c>
      <c r="AD2" s="221" t="s">
        <v>136</v>
      </c>
      <c r="AE2" s="163" t="s">
        <v>136</v>
      </c>
      <c r="AF2" s="163" t="s">
        <v>137</v>
      </c>
      <c r="AG2" s="221" t="s">
        <v>171</v>
      </c>
      <c r="AH2" s="164" t="s">
        <v>140</v>
      </c>
    </row>
    <row r="3" spans="1:34" ht="30">
      <c r="A3" s="221"/>
      <c r="B3" s="221"/>
      <c r="C3" s="221" t="s">
        <v>113</v>
      </c>
      <c r="D3" s="221"/>
      <c r="E3" s="221"/>
      <c r="F3" s="221"/>
      <c r="G3" s="221" t="s">
        <v>117</v>
      </c>
      <c r="H3" s="221" t="s">
        <v>117</v>
      </c>
      <c r="I3" s="223"/>
      <c r="J3" s="223"/>
      <c r="K3" s="221"/>
      <c r="L3" s="221" t="s">
        <v>118</v>
      </c>
      <c r="M3" s="221" t="s">
        <v>118</v>
      </c>
      <c r="N3" s="221" t="s">
        <v>118</v>
      </c>
      <c r="O3" s="221" t="s">
        <v>125</v>
      </c>
      <c r="P3" s="221" t="s">
        <v>126</v>
      </c>
      <c r="Q3" s="163" t="s">
        <v>118</v>
      </c>
      <c r="R3" s="163" t="s">
        <v>125</v>
      </c>
      <c r="S3" s="163" t="s">
        <v>126</v>
      </c>
      <c r="T3" s="163" t="s">
        <v>118</v>
      </c>
      <c r="U3" s="163" t="s">
        <v>125</v>
      </c>
      <c r="V3" s="163" t="s">
        <v>126</v>
      </c>
      <c r="W3" s="163" t="s">
        <v>118</v>
      </c>
      <c r="X3" s="163" t="s">
        <v>125</v>
      </c>
      <c r="Y3" s="163" t="s">
        <v>126</v>
      </c>
      <c r="Z3" s="163" t="s">
        <v>118</v>
      </c>
      <c r="AA3" s="163" t="s">
        <v>125</v>
      </c>
      <c r="AB3" s="163" t="s">
        <v>126</v>
      </c>
      <c r="AC3" s="163" t="s">
        <v>118</v>
      </c>
      <c r="AD3" s="221"/>
      <c r="AE3" s="163" t="s">
        <v>126</v>
      </c>
      <c r="AF3" s="163" t="s">
        <v>138</v>
      </c>
      <c r="AG3" s="221"/>
      <c r="AH3" s="165" t="s">
        <v>142</v>
      </c>
    </row>
    <row r="4" spans="1:34" ht="15.75" thickBot="1">
      <c r="A4" s="221"/>
      <c r="B4" s="221"/>
      <c r="C4" s="221"/>
      <c r="D4" s="221"/>
      <c r="E4" s="221"/>
      <c r="F4" s="221"/>
      <c r="G4" s="221" t="s">
        <v>118</v>
      </c>
      <c r="H4" s="221" t="s">
        <v>118</v>
      </c>
      <c r="I4" s="224"/>
      <c r="J4" s="224"/>
      <c r="K4" s="221"/>
      <c r="L4" s="221"/>
      <c r="M4" s="221"/>
      <c r="N4" s="221"/>
      <c r="O4" s="221"/>
      <c r="P4" s="221"/>
      <c r="Q4" s="150"/>
      <c r="R4" s="150"/>
      <c r="S4" s="150"/>
      <c r="T4" s="150"/>
      <c r="U4" s="150"/>
      <c r="V4" s="150"/>
      <c r="W4" s="150"/>
      <c r="X4" s="150"/>
      <c r="Y4" s="150"/>
      <c r="Z4" s="150"/>
      <c r="AA4" s="150"/>
      <c r="AB4" s="150"/>
      <c r="AC4" s="150"/>
      <c r="AD4" s="150"/>
      <c r="AE4" s="163"/>
      <c r="AF4" s="163" t="s">
        <v>139</v>
      </c>
      <c r="AG4" s="221"/>
      <c r="AH4" s="166"/>
    </row>
    <row r="5" spans="1:34" ht="15">
      <c r="A5" s="163">
        <v>0</v>
      </c>
      <c r="B5" s="167">
        <v>1</v>
      </c>
      <c r="C5" s="167">
        <v>2</v>
      </c>
      <c r="D5" s="167">
        <v>3</v>
      </c>
      <c r="E5" s="167">
        <v>4</v>
      </c>
      <c r="F5" s="167">
        <v>5</v>
      </c>
      <c r="G5" s="167">
        <v>6</v>
      </c>
      <c r="H5" s="167">
        <v>7</v>
      </c>
      <c r="I5" s="167">
        <v>8</v>
      </c>
      <c r="J5" s="167" t="s">
        <v>170</v>
      </c>
      <c r="K5" s="167"/>
      <c r="L5" s="167"/>
      <c r="M5" s="167"/>
      <c r="N5" s="167"/>
      <c r="O5" s="167"/>
      <c r="P5" s="167"/>
      <c r="Q5" s="60"/>
      <c r="R5" s="60"/>
      <c r="S5" s="60"/>
      <c r="T5" s="60"/>
      <c r="U5" s="60"/>
      <c r="V5" s="60"/>
      <c r="W5" s="60"/>
      <c r="X5" s="60"/>
      <c r="Y5" s="60"/>
      <c r="Z5" s="60"/>
      <c r="AA5" s="60"/>
      <c r="AB5" s="60"/>
      <c r="AC5" s="60"/>
      <c r="AD5" s="60"/>
      <c r="AE5" s="167"/>
      <c r="AF5" s="167"/>
      <c r="AG5" s="167"/>
      <c r="AH5" s="168"/>
    </row>
    <row r="6" spans="1:33" s="104" customFormat="1" ht="43.5" customHeight="1">
      <c r="A6" s="235" t="s">
        <v>141</v>
      </c>
      <c r="B6" s="225" t="s">
        <v>141</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7"/>
    </row>
    <row r="7" spans="1:33" s="104" customFormat="1" ht="71.25" customHeight="1">
      <c r="A7" s="235"/>
      <c r="B7" s="169" t="s">
        <v>205</v>
      </c>
      <c r="C7" s="127"/>
      <c r="D7" s="127"/>
      <c r="E7" s="127"/>
      <c r="F7" s="127"/>
      <c r="G7" s="128"/>
      <c r="H7" s="26">
        <f>H8+H13</f>
        <v>429850</v>
      </c>
      <c r="I7" s="26">
        <f>I8+I13</f>
        <v>8000</v>
      </c>
      <c r="J7" s="26">
        <f>H7+I7</f>
        <v>437850</v>
      </c>
      <c r="K7" s="103"/>
      <c r="L7" s="103"/>
      <c r="M7" s="103"/>
      <c r="N7" s="103"/>
      <c r="O7" s="103"/>
      <c r="P7" s="103"/>
      <c r="Q7" s="103"/>
      <c r="R7" s="103"/>
      <c r="S7" s="103"/>
      <c r="T7" s="103"/>
      <c r="U7" s="103"/>
      <c r="V7" s="103"/>
      <c r="W7" s="103"/>
      <c r="X7" s="103"/>
      <c r="Y7" s="103"/>
      <c r="Z7" s="103"/>
      <c r="AA7" s="103"/>
      <c r="AB7" s="103"/>
      <c r="AC7" s="103"/>
      <c r="AD7" s="103"/>
      <c r="AE7" s="103"/>
      <c r="AF7" s="103"/>
      <c r="AG7" s="129"/>
    </row>
    <row r="8" spans="1:33" s="104" customFormat="1" ht="47.25" customHeight="1">
      <c r="A8" s="235"/>
      <c r="B8" s="101" t="s">
        <v>87</v>
      </c>
      <c r="C8" s="98"/>
      <c r="D8" s="98"/>
      <c r="E8" s="98"/>
      <c r="F8" s="130"/>
      <c r="G8" s="131"/>
      <c r="H8" s="26">
        <f>H9+H10+H11+H12</f>
        <v>389850</v>
      </c>
      <c r="I8" s="26"/>
      <c r="J8" s="26">
        <f aca="true" t="shared" si="0" ref="J8:J42">H8+I8</f>
        <v>389850</v>
      </c>
      <c r="K8" s="98"/>
      <c r="L8" s="98"/>
      <c r="M8" s="98"/>
      <c r="N8" s="98"/>
      <c r="O8" s="98"/>
      <c r="P8" s="98"/>
      <c r="Q8" s="98"/>
      <c r="R8" s="98"/>
      <c r="S8" s="98"/>
      <c r="T8" s="98"/>
      <c r="U8" s="98"/>
      <c r="V8" s="98"/>
      <c r="W8" s="98"/>
      <c r="X8" s="98"/>
      <c r="Y8" s="98"/>
      <c r="Z8" s="98"/>
      <c r="AA8" s="98"/>
      <c r="AB8" s="98"/>
      <c r="AC8" s="98"/>
      <c r="AD8" s="98"/>
      <c r="AE8" s="98"/>
      <c r="AF8" s="98"/>
      <c r="AG8" s="98"/>
    </row>
    <row r="9" spans="1:33" s="104" customFormat="1" ht="15">
      <c r="A9" s="235"/>
      <c r="B9" s="170" t="s">
        <v>1</v>
      </c>
      <c r="C9" s="171" t="s">
        <v>254</v>
      </c>
      <c r="D9" s="172" t="s">
        <v>146</v>
      </c>
      <c r="E9" s="173" t="s">
        <v>65</v>
      </c>
      <c r="F9" s="174">
        <f>4*21*30</f>
        <v>2520</v>
      </c>
      <c r="G9" s="175">
        <v>100</v>
      </c>
      <c r="H9" s="175">
        <f>F9*G9</f>
        <v>252000</v>
      </c>
      <c r="I9" s="131">
        <f>H9*0%</f>
        <v>0</v>
      </c>
      <c r="J9" s="131">
        <f t="shared" si="0"/>
        <v>252000</v>
      </c>
      <c r="K9" s="98"/>
      <c r="L9" s="98"/>
      <c r="M9" s="98"/>
      <c r="N9" s="98"/>
      <c r="O9" s="98"/>
      <c r="P9" s="98"/>
      <c r="Q9" s="98"/>
      <c r="R9" s="98"/>
      <c r="S9" s="98"/>
      <c r="T9" s="98"/>
      <c r="U9" s="98"/>
      <c r="V9" s="98"/>
      <c r="W9" s="98"/>
      <c r="X9" s="98"/>
      <c r="Y9" s="98"/>
      <c r="Z9" s="98"/>
      <c r="AA9" s="98"/>
      <c r="AB9" s="98"/>
      <c r="AC9" s="98"/>
      <c r="AD9" s="98"/>
      <c r="AE9" s="98"/>
      <c r="AF9" s="98"/>
      <c r="AG9" s="98"/>
    </row>
    <row r="10" spans="1:33" s="104" customFormat="1" ht="15">
      <c r="A10" s="235"/>
      <c r="B10" s="170" t="s">
        <v>199</v>
      </c>
      <c r="C10" s="171" t="s">
        <v>255</v>
      </c>
      <c r="D10" s="172"/>
      <c r="E10" s="173" t="s">
        <v>65</v>
      </c>
      <c r="F10" s="174">
        <f>2*10*30</f>
        <v>600</v>
      </c>
      <c r="G10" s="175">
        <v>100</v>
      </c>
      <c r="H10" s="175">
        <f>F10*G10</f>
        <v>60000</v>
      </c>
      <c r="I10" s="131">
        <f>H10*0%</f>
        <v>0</v>
      </c>
      <c r="J10" s="131">
        <f t="shared" si="0"/>
        <v>60000</v>
      </c>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3" s="104" customFormat="1" ht="15">
      <c r="A11" s="235"/>
      <c r="B11" s="170" t="s">
        <v>200</v>
      </c>
      <c r="C11" s="171" t="s">
        <v>256</v>
      </c>
      <c r="D11" s="176"/>
      <c r="E11" s="173" t="s">
        <v>65</v>
      </c>
      <c r="F11" s="174">
        <f>2*10*30</f>
        <v>600</v>
      </c>
      <c r="G11" s="175">
        <v>100</v>
      </c>
      <c r="H11" s="175">
        <f>F11*G11</f>
        <v>60000</v>
      </c>
      <c r="I11" s="131">
        <f>H11*0%</f>
        <v>0</v>
      </c>
      <c r="J11" s="131">
        <f t="shared" si="0"/>
        <v>60000</v>
      </c>
      <c r="K11" s="98"/>
      <c r="L11" s="98"/>
      <c r="M11" s="98"/>
      <c r="N11" s="98"/>
      <c r="O11" s="98"/>
      <c r="P11" s="98"/>
      <c r="Q11" s="98"/>
      <c r="R11" s="98"/>
      <c r="S11" s="98"/>
      <c r="T11" s="98"/>
      <c r="U11" s="98"/>
      <c r="V11" s="98"/>
      <c r="W11" s="98"/>
      <c r="X11" s="98"/>
      <c r="Y11" s="98"/>
      <c r="Z11" s="98"/>
      <c r="AA11" s="98"/>
      <c r="AB11" s="98"/>
      <c r="AC11" s="98"/>
      <c r="AD11" s="98"/>
      <c r="AE11" s="98"/>
      <c r="AF11" s="98"/>
      <c r="AG11" s="98"/>
    </row>
    <row r="12" spans="1:33" s="104" customFormat="1" ht="15">
      <c r="A12" s="235"/>
      <c r="B12" s="170" t="s">
        <v>2</v>
      </c>
      <c r="C12" s="171" t="s">
        <v>257</v>
      </c>
      <c r="D12" s="176"/>
      <c r="E12" s="173" t="s">
        <v>65</v>
      </c>
      <c r="F12" s="174">
        <f>1*7*30</f>
        <v>210</v>
      </c>
      <c r="G12" s="175">
        <v>85</v>
      </c>
      <c r="H12" s="175">
        <f>F12*G12</f>
        <v>17850</v>
      </c>
      <c r="I12" s="131">
        <f>H12*0%</f>
        <v>0</v>
      </c>
      <c r="J12" s="131">
        <f t="shared" si="0"/>
        <v>17850</v>
      </c>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3" s="104" customFormat="1" ht="45">
      <c r="A13" s="235"/>
      <c r="B13" s="101" t="s">
        <v>107</v>
      </c>
      <c r="C13" s="101" t="s">
        <v>246</v>
      </c>
      <c r="D13" s="98"/>
      <c r="E13" s="98" t="s">
        <v>3</v>
      </c>
      <c r="F13" s="130">
        <v>1</v>
      </c>
      <c r="G13" s="131">
        <v>40000</v>
      </c>
      <c r="H13" s="26">
        <f>F13*G13</f>
        <v>40000</v>
      </c>
      <c r="I13" s="26">
        <f>H13*0.2</f>
        <v>8000</v>
      </c>
      <c r="J13" s="26">
        <f t="shared" si="0"/>
        <v>48000</v>
      </c>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s="104" customFormat="1" ht="89.25" customHeight="1">
      <c r="A14" s="235"/>
      <c r="B14" s="177" t="s">
        <v>238</v>
      </c>
      <c r="C14" s="178"/>
      <c r="D14" s="98"/>
      <c r="E14" s="98"/>
      <c r="F14" s="130"/>
      <c r="G14" s="131"/>
      <c r="H14" s="26">
        <f>H15</f>
        <v>10000</v>
      </c>
      <c r="I14" s="26">
        <f>I15</f>
        <v>2000</v>
      </c>
      <c r="J14" s="26">
        <f t="shared" si="0"/>
        <v>12000</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s="104" customFormat="1" ht="95.25" customHeight="1">
      <c r="A15" s="235"/>
      <c r="B15" s="68" t="s">
        <v>240</v>
      </c>
      <c r="C15" s="101" t="s">
        <v>247</v>
      </c>
      <c r="D15" s="98"/>
      <c r="E15" s="98" t="s">
        <v>3</v>
      </c>
      <c r="F15" s="130">
        <v>1</v>
      </c>
      <c r="G15" s="131">
        <v>10000</v>
      </c>
      <c r="H15" s="175">
        <f>F15*G15</f>
        <v>10000</v>
      </c>
      <c r="I15" s="131">
        <f>H15*0.2</f>
        <v>2000</v>
      </c>
      <c r="J15" s="131">
        <f t="shared" si="0"/>
        <v>12000</v>
      </c>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3" s="104" customFormat="1" ht="64.5" customHeight="1">
      <c r="A16" s="235"/>
      <c r="B16" s="179" t="s">
        <v>90</v>
      </c>
      <c r="C16" s="179" t="s">
        <v>248</v>
      </c>
      <c r="D16" s="98"/>
      <c r="E16" s="98" t="s">
        <v>3</v>
      </c>
      <c r="F16" s="130">
        <v>1</v>
      </c>
      <c r="G16" s="131">
        <v>400</v>
      </c>
      <c r="H16" s="180">
        <f>F16*G16</f>
        <v>400</v>
      </c>
      <c r="I16" s="180">
        <f>H16*0.2</f>
        <v>80</v>
      </c>
      <c r="J16" s="26">
        <f t="shared" si="0"/>
        <v>480</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s="104" customFormat="1" ht="75" customHeight="1">
      <c r="A17" s="235"/>
      <c r="B17" s="181" t="s">
        <v>239</v>
      </c>
      <c r="C17" s="98"/>
      <c r="D17" s="98"/>
      <c r="E17" s="98"/>
      <c r="F17" s="130"/>
      <c r="G17" s="131"/>
      <c r="H17" s="180">
        <f>H18</f>
        <v>12000</v>
      </c>
      <c r="I17" s="180">
        <f>I18</f>
        <v>2400</v>
      </c>
      <c r="J17" s="180">
        <f>J18</f>
        <v>14400</v>
      </c>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1:33" s="104" customFormat="1" ht="63" customHeight="1">
      <c r="A18" s="235"/>
      <c r="B18" s="179"/>
      <c r="C18" s="98" t="s">
        <v>166</v>
      </c>
      <c r="D18" s="98"/>
      <c r="E18" s="98" t="s">
        <v>64</v>
      </c>
      <c r="F18" s="130">
        <v>12</v>
      </c>
      <c r="G18" s="131">
        <v>1000</v>
      </c>
      <c r="H18" s="131">
        <f>F18*G18</f>
        <v>12000</v>
      </c>
      <c r="I18" s="131">
        <f>H18*0.2</f>
        <v>2400</v>
      </c>
      <c r="J18" s="131">
        <f t="shared" si="0"/>
        <v>14400</v>
      </c>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s="104" customFormat="1" ht="36" customHeight="1">
      <c r="A19" s="235"/>
      <c r="B19" s="181" t="s">
        <v>88</v>
      </c>
      <c r="C19" s="99" t="s">
        <v>167</v>
      </c>
      <c r="D19" s="98"/>
      <c r="E19" s="98" t="s">
        <v>64</v>
      </c>
      <c r="F19" s="130">
        <v>12</v>
      </c>
      <c r="G19" s="131">
        <v>1000</v>
      </c>
      <c r="H19" s="26">
        <f>F19*G19</f>
        <v>12000</v>
      </c>
      <c r="I19" s="180">
        <f>H19*0.2</f>
        <v>2400</v>
      </c>
      <c r="J19" s="26">
        <f t="shared" si="0"/>
        <v>14400</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s="104" customFormat="1" ht="36" customHeight="1">
      <c r="A20" s="235"/>
      <c r="B20" s="182" t="s">
        <v>148</v>
      </c>
      <c r="C20" s="98"/>
      <c r="D20" s="98"/>
      <c r="E20" s="98"/>
      <c r="F20" s="130"/>
      <c r="G20" s="131"/>
      <c r="H20" s="131"/>
      <c r="I20" s="131"/>
      <c r="J20" s="131">
        <f t="shared" si="0"/>
        <v>0</v>
      </c>
      <c r="K20" s="98"/>
      <c r="L20" s="98"/>
      <c r="M20" s="98"/>
      <c r="N20" s="98"/>
      <c r="O20" s="98"/>
      <c r="P20" s="98"/>
      <c r="Q20" s="98"/>
      <c r="R20" s="98"/>
      <c r="S20" s="98"/>
      <c r="T20" s="98"/>
      <c r="U20" s="98"/>
      <c r="V20" s="98"/>
      <c r="W20" s="98"/>
      <c r="X20" s="98"/>
      <c r="Y20" s="98"/>
      <c r="Z20" s="98"/>
      <c r="AA20" s="98"/>
      <c r="AB20" s="98"/>
      <c r="AC20" s="98"/>
      <c r="AD20" s="98"/>
      <c r="AE20" s="98"/>
      <c r="AF20" s="98"/>
      <c r="AG20" s="98"/>
    </row>
    <row r="21" spans="1:33" s="104" customFormat="1" ht="36" customHeight="1">
      <c r="A21" s="151" t="s">
        <v>165</v>
      </c>
      <c r="B21" s="182"/>
      <c r="C21" s="98"/>
      <c r="D21" s="98"/>
      <c r="E21" s="98"/>
      <c r="F21" s="130"/>
      <c r="G21" s="131"/>
      <c r="H21" s="183">
        <f>H19+H18+H16+H14+H7</f>
        <v>464250</v>
      </c>
      <c r="I21" s="183">
        <f>I19+I18+I16+I14+I7</f>
        <v>14880</v>
      </c>
      <c r="J21" s="183">
        <f>J19+J18+J16+J14+J7</f>
        <v>479130</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5"/>
    </row>
    <row r="22" spans="1:33" s="104" customFormat="1" ht="30">
      <c r="A22" s="236" t="s">
        <v>147</v>
      </c>
      <c r="B22" s="116" t="s">
        <v>151</v>
      </c>
      <c r="C22" s="98"/>
      <c r="D22" s="98"/>
      <c r="E22" s="98"/>
      <c r="F22" s="132"/>
      <c r="G22" s="132"/>
      <c r="H22" s="25">
        <f>H23</f>
        <v>168000</v>
      </c>
      <c r="I22" s="25">
        <f>I23</f>
        <v>33600</v>
      </c>
      <c r="J22" s="25">
        <f t="shared" si="0"/>
        <v>201600</v>
      </c>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s="104" customFormat="1" ht="150">
      <c r="A23" s="236"/>
      <c r="B23" s="186" t="s">
        <v>86</v>
      </c>
      <c r="C23" s="187" t="s">
        <v>150</v>
      </c>
      <c r="D23" s="98"/>
      <c r="E23" s="98" t="s">
        <v>5</v>
      </c>
      <c r="F23" s="130">
        <v>2</v>
      </c>
      <c r="G23" s="131">
        <v>84000</v>
      </c>
      <c r="H23" s="131">
        <f>F23*G23</f>
        <v>168000</v>
      </c>
      <c r="I23" s="133">
        <f>H23*0.2</f>
        <v>33600</v>
      </c>
      <c r="J23" s="131">
        <f t="shared" si="0"/>
        <v>201600</v>
      </c>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s="104" customFormat="1" ht="30">
      <c r="A24" s="236"/>
      <c r="B24" s="134" t="s">
        <v>160</v>
      </c>
      <c r="C24" s="98"/>
      <c r="D24" s="98"/>
      <c r="E24" s="98"/>
      <c r="F24" s="132"/>
      <c r="G24" s="132"/>
      <c r="H24" s="25">
        <f>H25</f>
        <v>50000</v>
      </c>
      <c r="I24" s="25">
        <f>I25</f>
        <v>0</v>
      </c>
      <c r="J24" s="25">
        <f t="shared" si="0"/>
        <v>50000</v>
      </c>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s="139" customFormat="1" ht="45">
      <c r="A25" s="236"/>
      <c r="B25" s="188" t="s">
        <v>86</v>
      </c>
      <c r="C25" s="189" t="s">
        <v>249</v>
      </c>
      <c r="D25" s="135"/>
      <c r="E25" s="135" t="s">
        <v>3</v>
      </c>
      <c r="F25" s="136">
        <v>1</v>
      </c>
      <c r="G25" s="137">
        <v>50000</v>
      </c>
      <c r="H25" s="137">
        <f>F25*G25</f>
        <v>50000</v>
      </c>
      <c r="I25" s="137">
        <v>0</v>
      </c>
      <c r="J25" s="137">
        <f t="shared" si="0"/>
        <v>50000</v>
      </c>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row>
    <row r="26" spans="1:33" s="104" customFormat="1" ht="30">
      <c r="A26" s="140" t="s">
        <v>161</v>
      </c>
      <c r="B26" s="190"/>
      <c r="C26" s="187"/>
      <c r="D26" s="98"/>
      <c r="E26" s="98"/>
      <c r="F26" s="130"/>
      <c r="G26" s="131"/>
      <c r="H26" s="26">
        <f>H24+H22</f>
        <v>218000</v>
      </c>
      <c r="I26" s="26">
        <f>I24+I22</f>
        <v>33600</v>
      </c>
      <c r="J26" s="191">
        <f t="shared" si="0"/>
        <v>251600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s="104" customFormat="1" ht="15">
      <c r="A27" s="230" t="s">
        <v>149</v>
      </c>
      <c r="B27" s="116" t="s">
        <v>154</v>
      </c>
      <c r="C27" s="98"/>
      <c r="D27" s="98"/>
      <c r="E27" s="98"/>
      <c r="F27" s="132"/>
      <c r="G27" s="132"/>
      <c r="H27" s="25">
        <f>H28+H30</f>
        <v>298000</v>
      </c>
      <c r="I27" s="25">
        <f>I28+I30</f>
        <v>40000</v>
      </c>
      <c r="J27" s="25">
        <f t="shared" si="0"/>
        <v>338000</v>
      </c>
      <c r="K27" s="98"/>
      <c r="L27" s="98"/>
      <c r="M27" s="98"/>
      <c r="N27" s="98"/>
      <c r="O27" s="98"/>
      <c r="P27" s="98"/>
      <c r="Q27" s="98"/>
      <c r="R27" s="98"/>
      <c r="S27" s="98"/>
      <c r="T27" s="98"/>
      <c r="U27" s="98"/>
      <c r="V27" s="98"/>
      <c r="W27" s="98"/>
      <c r="X27" s="98"/>
      <c r="Y27" s="98"/>
      <c r="Z27" s="98"/>
      <c r="AA27" s="98"/>
      <c r="AB27" s="98"/>
      <c r="AC27" s="98"/>
      <c r="AD27" s="98"/>
      <c r="AE27" s="98"/>
      <c r="AF27" s="98"/>
      <c r="AG27" s="98"/>
    </row>
    <row r="28" spans="1:33" s="104" customFormat="1" ht="15">
      <c r="A28" s="231"/>
      <c r="B28" s="98" t="s">
        <v>77</v>
      </c>
      <c r="C28" s="98"/>
      <c r="D28" s="98"/>
      <c r="E28" s="98"/>
      <c r="F28" s="130"/>
      <c r="G28" s="131"/>
      <c r="H28" s="131">
        <f>H29</f>
        <v>200000</v>
      </c>
      <c r="I28" s="133">
        <f>H28*0.2</f>
        <v>40000</v>
      </c>
      <c r="J28" s="131">
        <f t="shared" si="0"/>
        <v>240000</v>
      </c>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104" customFormat="1" ht="30">
      <c r="A29" s="231"/>
      <c r="B29" s="98" t="s">
        <v>80</v>
      </c>
      <c r="C29" s="99" t="s">
        <v>153</v>
      </c>
      <c r="D29" s="98"/>
      <c r="E29" s="98" t="s">
        <v>152</v>
      </c>
      <c r="F29" s="130">
        <v>1</v>
      </c>
      <c r="G29" s="131">
        <v>200000</v>
      </c>
      <c r="H29" s="131">
        <f>F29*G29</f>
        <v>200000</v>
      </c>
      <c r="I29" s="133">
        <f>H29*0.2</f>
        <v>40000</v>
      </c>
      <c r="J29" s="131">
        <f t="shared" si="0"/>
        <v>240000</v>
      </c>
      <c r="K29" s="98"/>
      <c r="L29" s="98"/>
      <c r="M29" s="98"/>
      <c r="N29" s="98"/>
      <c r="O29" s="98"/>
      <c r="P29" s="98"/>
      <c r="Q29" s="98"/>
      <c r="R29" s="98"/>
      <c r="S29" s="98"/>
      <c r="T29" s="98"/>
      <c r="U29" s="98"/>
      <c r="V29" s="98"/>
      <c r="W29" s="98"/>
      <c r="X29" s="98"/>
      <c r="Y29" s="98"/>
      <c r="Z29" s="98"/>
      <c r="AA29" s="98"/>
      <c r="AB29" s="98"/>
      <c r="AC29" s="98"/>
      <c r="AD29" s="98"/>
      <c r="AE29" s="98"/>
      <c r="AF29" s="98"/>
      <c r="AG29" s="98"/>
    </row>
    <row r="30" spans="1:33" s="104" customFormat="1" ht="33" customHeight="1">
      <c r="A30" s="231"/>
      <c r="B30" s="192" t="s">
        <v>91</v>
      </c>
      <c r="C30" s="98"/>
      <c r="D30" s="98"/>
      <c r="E30" s="98"/>
      <c r="F30" s="130"/>
      <c r="G30" s="131"/>
      <c r="H30" s="131">
        <f>H31+H32</f>
        <v>98000</v>
      </c>
      <c r="I30" s="133">
        <f>I31+I32</f>
        <v>0</v>
      </c>
      <c r="J30" s="131">
        <f t="shared" si="0"/>
        <v>98000</v>
      </c>
      <c r="K30" s="98"/>
      <c r="L30" s="98"/>
      <c r="M30" s="98"/>
      <c r="N30" s="98"/>
      <c r="O30" s="98"/>
      <c r="P30" s="98"/>
      <c r="Q30" s="98"/>
      <c r="R30" s="98"/>
      <c r="S30" s="98"/>
      <c r="T30" s="98"/>
      <c r="U30" s="98"/>
      <c r="V30" s="98"/>
      <c r="W30" s="98"/>
      <c r="X30" s="98"/>
      <c r="Y30" s="98"/>
      <c r="Z30" s="98"/>
      <c r="AA30" s="98"/>
      <c r="AB30" s="98"/>
      <c r="AC30" s="98"/>
      <c r="AD30" s="98"/>
      <c r="AE30" s="98"/>
      <c r="AF30" s="98"/>
      <c r="AG30" s="98"/>
    </row>
    <row r="31" spans="1:33" s="104" customFormat="1" ht="30">
      <c r="A31" s="231"/>
      <c r="B31" s="233" t="s">
        <v>93</v>
      </c>
      <c r="C31" s="99" t="s">
        <v>215</v>
      </c>
      <c r="D31" s="98"/>
      <c r="E31" s="98" t="s">
        <v>65</v>
      </c>
      <c r="F31" s="130">
        <f>2*300</f>
        <v>600</v>
      </c>
      <c r="G31" s="131">
        <v>140</v>
      </c>
      <c r="H31" s="131">
        <f>F31*G31</f>
        <v>84000</v>
      </c>
      <c r="I31" s="133">
        <v>0</v>
      </c>
      <c r="J31" s="131">
        <f t="shared" si="0"/>
        <v>84000</v>
      </c>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s="104" customFormat="1" ht="30">
      <c r="A32" s="231"/>
      <c r="B32" s="234"/>
      <c r="C32" s="99" t="s">
        <v>216</v>
      </c>
      <c r="D32" s="98"/>
      <c r="E32" s="98" t="s">
        <v>65</v>
      </c>
      <c r="F32" s="130">
        <v>100</v>
      </c>
      <c r="G32" s="131">
        <v>140</v>
      </c>
      <c r="H32" s="131">
        <f>F32*G32</f>
        <v>14000</v>
      </c>
      <c r="I32" s="133">
        <v>0</v>
      </c>
      <c r="J32" s="131">
        <f t="shared" si="0"/>
        <v>14000</v>
      </c>
      <c r="K32" s="98"/>
      <c r="L32" s="98"/>
      <c r="M32" s="98"/>
      <c r="N32" s="98"/>
      <c r="O32" s="98"/>
      <c r="P32" s="98"/>
      <c r="Q32" s="98"/>
      <c r="R32" s="98"/>
      <c r="S32" s="98"/>
      <c r="T32" s="98"/>
      <c r="U32" s="98"/>
      <c r="V32" s="98"/>
      <c r="W32" s="98"/>
      <c r="X32" s="98"/>
      <c r="Y32" s="98"/>
      <c r="Z32" s="98"/>
      <c r="AA32" s="98"/>
      <c r="AB32" s="98"/>
      <c r="AC32" s="98"/>
      <c r="AD32" s="98"/>
      <c r="AE32" s="98"/>
      <c r="AF32" s="98"/>
      <c r="AG32" s="98"/>
    </row>
    <row r="33" spans="1:33" s="104" customFormat="1" ht="15">
      <c r="A33" s="231"/>
      <c r="B33" s="116" t="s">
        <v>157</v>
      </c>
      <c r="C33" s="98"/>
      <c r="D33" s="98"/>
      <c r="E33" s="98"/>
      <c r="F33" s="132"/>
      <c r="G33" s="132"/>
      <c r="H33" s="25">
        <f>H34</f>
        <v>500000</v>
      </c>
      <c r="I33" s="25">
        <f>I34</f>
        <v>0</v>
      </c>
      <c r="J33" s="25">
        <f t="shared" si="0"/>
        <v>500000</v>
      </c>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s="104" customFormat="1" ht="15">
      <c r="A34" s="231"/>
      <c r="B34" s="98" t="s">
        <v>77</v>
      </c>
      <c r="C34" s="99"/>
      <c r="D34" s="98"/>
      <c r="E34" s="98"/>
      <c r="F34" s="130"/>
      <c r="G34" s="131"/>
      <c r="H34" s="131">
        <f>H35</f>
        <v>500000</v>
      </c>
      <c r="I34" s="141"/>
      <c r="J34" s="131">
        <f t="shared" si="0"/>
        <v>500000</v>
      </c>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s="104" customFormat="1" ht="90">
      <c r="A35" s="231"/>
      <c r="B35" s="193" t="s">
        <v>78</v>
      </c>
      <c r="C35" s="101" t="s">
        <v>155</v>
      </c>
      <c r="D35" s="98"/>
      <c r="E35" s="98" t="s">
        <v>152</v>
      </c>
      <c r="F35" s="130">
        <v>5</v>
      </c>
      <c r="G35" s="131">
        <v>100000</v>
      </c>
      <c r="H35" s="131">
        <f>F35*G35</f>
        <v>500000</v>
      </c>
      <c r="I35" s="133">
        <f>H35*0.2</f>
        <v>100000</v>
      </c>
      <c r="J35" s="131">
        <f t="shared" si="0"/>
        <v>600000</v>
      </c>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s="104" customFormat="1" ht="15">
      <c r="A36" s="231"/>
      <c r="B36" s="116" t="s">
        <v>158</v>
      </c>
      <c r="C36" s="98"/>
      <c r="D36" s="98"/>
      <c r="E36" s="98"/>
      <c r="F36" s="132"/>
      <c r="G36" s="132"/>
      <c r="H36" s="25">
        <f>H37</f>
        <v>25000</v>
      </c>
      <c r="I36" s="25">
        <f>I37</f>
        <v>5000</v>
      </c>
      <c r="J36" s="25">
        <f t="shared" si="0"/>
        <v>30000</v>
      </c>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s="104" customFormat="1" ht="23.25" customHeight="1">
      <c r="A37" s="231"/>
      <c r="B37" s="98" t="s">
        <v>77</v>
      </c>
      <c r="C37" s="101"/>
      <c r="D37" s="98"/>
      <c r="E37" s="98"/>
      <c r="F37" s="130"/>
      <c r="G37" s="131"/>
      <c r="H37" s="131">
        <f>H38</f>
        <v>25000</v>
      </c>
      <c r="I37" s="133">
        <f>H37*0.2</f>
        <v>5000</v>
      </c>
      <c r="J37" s="131">
        <f t="shared" si="0"/>
        <v>30000</v>
      </c>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s="104" customFormat="1" ht="45">
      <c r="A38" s="232"/>
      <c r="B38" s="193" t="s">
        <v>78</v>
      </c>
      <c r="C38" s="99" t="s">
        <v>156</v>
      </c>
      <c r="D38" s="98"/>
      <c r="E38" s="98" t="s">
        <v>152</v>
      </c>
      <c r="F38" s="130">
        <v>1</v>
      </c>
      <c r="G38" s="131">
        <v>25000</v>
      </c>
      <c r="H38" s="131">
        <f>F38*G38</f>
        <v>25000</v>
      </c>
      <c r="I38" s="133">
        <f>H38*0.2</f>
        <v>5000</v>
      </c>
      <c r="J38" s="131">
        <f t="shared" si="0"/>
        <v>30000</v>
      </c>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s="124" customFormat="1" ht="15">
      <c r="A39" s="121" t="s">
        <v>159</v>
      </c>
      <c r="B39" s="121"/>
      <c r="C39" s="121"/>
      <c r="D39" s="121"/>
      <c r="E39" s="121"/>
      <c r="F39" s="142"/>
      <c r="G39" s="142"/>
      <c r="H39" s="25">
        <f>H36+H33+H27</f>
        <v>823000</v>
      </c>
      <c r="I39" s="25">
        <f>I36+I33+I27</f>
        <v>45000</v>
      </c>
      <c r="J39" s="25">
        <f t="shared" si="0"/>
        <v>868000</v>
      </c>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21"/>
    </row>
    <row r="40" spans="1:33" s="104" customFormat="1" ht="15">
      <c r="A40" s="121" t="s">
        <v>163</v>
      </c>
      <c r="B40" s="98"/>
      <c r="C40" s="98"/>
      <c r="D40" s="98"/>
      <c r="E40" s="98"/>
      <c r="F40" s="130"/>
      <c r="G40" s="131"/>
      <c r="H40" s="131"/>
      <c r="I40" s="131"/>
      <c r="J40" s="131">
        <f t="shared" si="0"/>
        <v>0</v>
      </c>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s="104" customFormat="1" ht="15">
      <c r="A41" s="121" t="s">
        <v>162</v>
      </c>
      <c r="B41" s="98"/>
      <c r="C41" s="98"/>
      <c r="D41" s="98"/>
      <c r="E41" s="98"/>
      <c r="F41" s="130"/>
      <c r="G41" s="131"/>
      <c r="H41" s="131"/>
      <c r="I41" s="131"/>
      <c r="J41" s="131">
        <f t="shared" si="0"/>
        <v>0</v>
      </c>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s="124" customFormat="1" ht="15">
      <c r="A42" s="229" t="s">
        <v>164</v>
      </c>
      <c r="B42" s="229"/>
      <c r="C42" s="121"/>
      <c r="D42" s="121"/>
      <c r="E42" s="121"/>
      <c r="F42" s="142"/>
      <c r="G42" s="142"/>
      <c r="H42" s="25">
        <f>H21+H26+H39</f>
        <v>1505250</v>
      </c>
      <c r="I42" s="25">
        <f>I21+I26+I39</f>
        <v>93480</v>
      </c>
      <c r="J42" s="25">
        <f t="shared" si="0"/>
        <v>1598730</v>
      </c>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5" spans="1:4" ht="42" customHeight="1">
      <c r="A45" s="57" t="s">
        <v>6</v>
      </c>
      <c r="B45" s="228" t="s">
        <v>7</v>
      </c>
      <c r="C45" s="228"/>
      <c r="D45" s="228"/>
    </row>
    <row r="46" spans="1:4" ht="45.75" customHeight="1">
      <c r="A46" s="86" t="s">
        <v>8</v>
      </c>
      <c r="B46" s="228" t="s">
        <v>9</v>
      </c>
      <c r="C46" s="228"/>
      <c r="D46" s="228"/>
    </row>
  </sheetData>
  <sheetProtection/>
  <mergeCells count="26">
    <mergeCell ref="B46:D46"/>
    <mergeCell ref="AG2:AG4"/>
    <mergeCell ref="G2:G4"/>
    <mergeCell ref="H2:H4"/>
    <mergeCell ref="AD2:AD3"/>
    <mergeCell ref="A2:A4"/>
    <mergeCell ref="A6:A20"/>
    <mergeCell ref="A22:A25"/>
    <mergeCell ref="N2:N4"/>
    <mergeCell ref="O2:O4"/>
    <mergeCell ref="B6:AG6"/>
    <mergeCell ref="C2:C4"/>
    <mergeCell ref="K2:K4"/>
    <mergeCell ref="L2:L4"/>
    <mergeCell ref="B45:D45"/>
    <mergeCell ref="A42:B42"/>
    <mergeCell ref="A27:A38"/>
    <mergeCell ref="B31:B32"/>
    <mergeCell ref="M2:M4"/>
    <mergeCell ref="D2:D4"/>
    <mergeCell ref="P2:P4"/>
    <mergeCell ref="B2:B4"/>
    <mergeCell ref="E2:E4"/>
    <mergeCell ref="F2:F4"/>
    <mergeCell ref="I2:I4"/>
    <mergeCell ref="J2:J4"/>
  </mergeCells>
  <printOptions horizontalCentered="1"/>
  <pageMargins left="0.5118110236220472" right="0.15748031496062992" top="0.6299212598425197" bottom="0.3937007874015748" header="0.31496062992125984" footer="0.15748031496062992"/>
  <pageSetup horizontalDpi="600" verticalDpi="600" orientation="landscape" paperSize="9" scale="57" r:id="rId2"/>
  <headerFooter>
    <oddFooter>&amp;C&amp;P / &amp;N</oddFooter>
  </headerFooter>
  <drawing r:id="rId1"/>
</worksheet>
</file>

<file path=xl/worksheets/sheet3.xml><?xml version="1.0" encoding="utf-8"?>
<worksheet xmlns="http://schemas.openxmlformats.org/spreadsheetml/2006/main" xmlns:r="http://schemas.openxmlformats.org/officeDocument/2006/relationships">
  <dimension ref="A1:AT49"/>
  <sheetViews>
    <sheetView view="pageBreakPreview" zoomScale="60" zoomScalePageLayoutView="0" workbookViewId="0" topLeftCell="A1">
      <selection activeCell="A30" sqref="A30"/>
    </sheetView>
  </sheetViews>
  <sheetFormatPr defaultColWidth="9.140625" defaultRowHeight="15"/>
  <cols>
    <col min="1" max="1" width="26.28125" style="10" customWidth="1"/>
    <col min="2" max="2" width="14.57421875" style="4" customWidth="1"/>
    <col min="3" max="3" width="15.140625" style="4" customWidth="1"/>
    <col min="4" max="4" width="8.28125" style="4" customWidth="1"/>
    <col min="5" max="5" width="11.8515625" style="4" customWidth="1"/>
    <col min="6" max="6" width="14.28125" style="8" customWidth="1"/>
    <col min="7" max="7" width="17.140625" style="9" customWidth="1"/>
    <col min="8" max="8" width="18.28125" style="9" customWidth="1"/>
    <col min="9" max="9" width="13.00390625" style="8" customWidth="1"/>
    <col min="10" max="10" width="18.7109375" style="8" customWidth="1"/>
    <col min="11" max="11" width="20.28125" style="4" hidden="1" customWidth="1"/>
    <col min="12" max="12" width="15.8515625" style="4" hidden="1" customWidth="1"/>
    <col min="13" max="13" width="23.57421875" style="4" hidden="1" customWidth="1"/>
    <col min="14" max="14" width="15.8515625" style="4" hidden="1" customWidth="1"/>
    <col min="15" max="15" width="18.140625" style="4" hidden="1" customWidth="1"/>
    <col min="16" max="16" width="21.8515625" style="4" hidden="1" customWidth="1"/>
    <col min="17" max="19" width="0" style="4" hidden="1" customWidth="1"/>
    <col min="20" max="20" width="16.00390625" style="4" hidden="1" customWidth="1"/>
    <col min="21" max="21" width="14.57421875" style="4" hidden="1" customWidth="1"/>
    <col min="22" max="22" width="16.00390625" style="4" hidden="1" customWidth="1"/>
    <col min="23" max="31" width="0" style="4" hidden="1" customWidth="1"/>
    <col min="32" max="32" width="14.8515625" style="4" hidden="1" customWidth="1"/>
    <col min="33" max="33" width="49.28125" style="4" hidden="1" customWidth="1"/>
    <col min="34" max="34" width="9.140625" style="4" customWidth="1"/>
    <col min="35" max="35" width="12.57421875" style="4" customWidth="1"/>
    <col min="36" max="36" width="12.7109375" style="4" customWidth="1"/>
    <col min="37" max="37" width="12.421875" style="4" customWidth="1"/>
    <col min="38" max="38" width="14.8515625" style="4" customWidth="1"/>
    <col min="39" max="39" width="22.8515625" style="4" customWidth="1"/>
    <col min="40" max="41" width="9.140625" style="4" customWidth="1"/>
    <col min="42" max="42" width="12.57421875" style="4" customWidth="1"/>
    <col min="43" max="43" width="12.140625" style="4" customWidth="1"/>
    <col min="44" max="44" width="9.140625" style="4" customWidth="1"/>
    <col min="45" max="45" width="22.421875" style="4" customWidth="1"/>
    <col min="46" max="16384" width="9.140625" style="4" customWidth="1"/>
  </cols>
  <sheetData>
    <row r="1" spans="1:46" ht="27" customHeight="1" thickBot="1">
      <c r="A1" s="1" t="s">
        <v>196</v>
      </c>
      <c r="B1" s="84"/>
      <c r="C1" s="84"/>
      <c r="D1" s="84"/>
      <c r="E1" s="84"/>
      <c r="F1" s="87"/>
      <c r="G1" s="89"/>
      <c r="H1" s="89"/>
      <c r="I1" s="87"/>
      <c r="J1" s="87"/>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row>
    <row r="2" spans="1:46" ht="27.75" customHeight="1">
      <c r="A2" s="144"/>
      <c r="B2" s="145"/>
      <c r="C2" s="145"/>
      <c r="D2" s="146"/>
      <c r="E2" s="240" t="s">
        <v>164</v>
      </c>
      <c r="F2" s="241"/>
      <c r="G2" s="241"/>
      <c r="H2" s="241"/>
      <c r="I2" s="241"/>
      <c r="J2" s="242"/>
      <c r="K2" s="84"/>
      <c r="L2" s="84"/>
      <c r="M2" s="84"/>
      <c r="N2" s="84"/>
      <c r="O2" s="84"/>
      <c r="P2" s="84"/>
      <c r="Q2" s="84"/>
      <c r="R2" s="84"/>
      <c r="S2" s="84"/>
      <c r="T2" s="84"/>
      <c r="U2" s="84"/>
      <c r="V2" s="84"/>
      <c r="W2" s="84"/>
      <c r="X2" s="84"/>
      <c r="Y2" s="84"/>
      <c r="Z2" s="84"/>
      <c r="AA2" s="84"/>
      <c r="AB2" s="84"/>
      <c r="AC2" s="84"/>
      <c r="AD2" s="84"/>
      <c r="AE2" s="84"/>
      <c r="AF2" s="84"/>
      <c r="AG2" s="84"/>
      <c r="AH2" s="243" t="s">
        <v>172</v>
      </c>
      <c r="AI2" s="244"/>
      <c r="AJ2" s="244"/>
      <c r="AK2" s="244"/>
      <c r="AL2" s="244"/>
      <c r="AM2" s="245"/>
      <c r="AN2" s="246" t="s">
        <v>173</v>
      </c>
      <c r="AO2" s="247"/>
      <c r="AP2" s="247"/>
      <c r="AQ2" s="247"/>
      <c r="AR2" s="247"/>
      <c r="AS2" s="248"/>
      <c r="AT2" s="84"/>
    </row>
    <row r="3" spans="1:46" ht="45">
      <c r="A3" s="237" t="s">
        <v>143</v>
      </c>
      <c r="B3" s="237" t="s">
        <v>112</v>
      </c>
      <c r="C3" s="237" t="s">
        <v>4</v>
      </c>
      <c r="D3" s="237" t="s">
        <v>114</v>
      </c>
      <c r="E3" s="237" t="s">
        <v>115</v>
      </c>
      <c r="F3" s="237" t="s">
        <v>116</v>
      </c>
      <c r="G3" s="237" t="s">
        <v>168</v>
      </c>
      <c r="H3" s="237" t="s">
        <v>169</v>
      </c>
      <c r="I3" s="237" t="s">
        <v>233</v>
      </c>
      <c r="J3" s="237" t="s">
        <v>235</v>
      </c>
      <c r="K3" s="237" t="s">
        <v>120</v>
      </c>
      <c r="L3" s="237" t="s">
        <v>121</v>
      </c>
      <c r="M3" s="90" t="s">
        <v>122</v>
      </c>
      <c r="N3" s="237" t="s">
        <v>123</v>
      </c>
      <c r="O3" s="90" t="s">
        <v>124</v>
      </c>
      <c r="P3" s="237" t="s">
        <v>124</v>
      </c>
      <c r="Q3" s="90" t="s">
        <v>127</v>
      </c>
      <c r="R3" s="90" t="s">
        <v>128</v>
      </c>
      <c r="S3" s="90" t="s">
        <v>128</v>
      </c>
      <c r="T3" s="90" t="s">
        <v>129</v>
      </c>
      <c r="U3" s="90" t="s">
        <v>130</v>
      </c>
      <c r="V3" s="90" t="s">
        <v>130</v>
      </c>
      <c r="W3" s="90" t="s">
        <v>131</v>
      </c>
      <c r="X3" s="90" t="s">
        <v>132</v>
      </c>
      <c r="Y3" s="90" t="s">
        <v>132</v>
      </c>
      <c r="Z3" s="90" t="s">
        <v>133</v>
      </c>
      <c r="AA3" s="90" t="s">
        <v>134</v>
      </c>
      <c r="AB3" s="90" t="s">
        <v>134</v>
      </c>
      <c r="AC3" s="90" t="s">
        <v>135</v>
      </c>
      <c r="AD3" s="237" t="s">
        <v>136</v>
      </c>
      <c r="AE3" s="90" t="s">
        <v>136</v>
      </c>
      <c r="AF3" s="90" t="s">
        <v>137</v>
      </c>
      <c r="AG3" s="90" t="s">
        <v>140</v>
      </c>
      <c r="AH3" s="249" t="s">
        <v>115</v>
      </c>
      <c r="AI3" s="249" t="s">
        <v>116</v>
      </c>
      <c r="AJ3" s="249" t="s">
        <v>168</v>
      </c>
      <c r="AK3" s="249" t="s">
        <v>169</v>
      </c>
      <c r="AL3" s="237" t="s">
        <v>233</v>
      </c>
      <c r="AM3" s="237" t="s">
        <v>235</v>
      </c>
      <c r="AN3" s="249" t="s">
        <v>115</v>
      </c>
      <c r="AO3" s="249" t="s">
        <v>116</v>
      </c>
      <c r="AP3" s="249" t="s">
        <v>168</v>
      </c>
      <c r="AQ3" s="249" t="s">
        <v>169</v>
      </c>
      <c r="AR3" s="237" t="s">
        <v>233</v>
      </c>
      <c r="AS3" s="237" t="s">
        <v>235</v>
      </c>
      <c r="AT3" s="84"/>
    </row>
    <row r="4" spans="1:46" ht="30">
      <c r="A4" s="238"/>
      <c r="B4" s="238"/>
      <c r="C4" s="238"/>
      <c r="D4" s="238"/>
      <c r="E4" s="238"/>
      <c r="F4" s="238"/>
      <c r="G4" s="238"/>
      <c r="H4" s="238"/>
      <c r="I4" s="238"/>
      <c r="J4" s="238"/>
      <c r="K4" s="238"/>
      <c r="L4" s="238"/>
      <c r="M4" s="90" t="s">
        <v>118</v>
      </c>
      <c r="N4" s="238"/>
      <c r="O4" s="90" t="s">
        <v>125</v>
      </c>
      <c r="P4" s="238"/>
      <c r="Q4" s="90" t="s">
        <v>118</v>
      </c>
      <c r="R4" s="90" t="s">
        <v>125</v>
      </c>
      <c r="S4" s="90" t="s">
        <v>126</v>
      </c>
      <c r="T4" s="90" t="s">
        <v>118</v>
      </c>
      <c r="U4" s="90" t="s">
        <v>125</v>
      </c>
      <c r="V4" s="90" t="s">
        <v>126</v>
      </c>
      <c r="W4" s="90" t="s">
        <v>118</v>
      </c>
      <c r="X4" s="90" t="s">
        <v>125</v>
      </c>
      <c r="Y4" s="90" t="s">
        <v>126</v>
      </c>
      <c r="Z4" s="90" t="s">
        <v>118</v>
      </c>
      <c r="AA4" s="90" t="s">
        <v>125</v>
      </c>
      <c r="AB4" s="90" t="s">
        <v>126</v>
      </c>
      <c r="AC4" s="90" t="s">
        <v>118</v>
      </c>
      <c r="AD4" s="239"/>
      <c r="AE4" s="90" t="s">
        <v>126</v>
      </c>
      <c r="AF4" s="90" t="s">
        <v>138</v>
      </c>
      <c r="AG4" s="90" t="s">
        <v>142</v>
      </c>
      <c r="AH4" s="249"/>
      <c r="AI4" s="249"/>
      <c r="AJ4" s="249" t="s">
        <v>117</v>
      </c>
      <c r="AK4" s="249" t="s">
        <v>117</v>
      </c>
      <c r="AL4" s="238"/>
      <c r="AM4" s="238"/>
      <c r="AN4" s="249"/>
      <c r="AO4" s="249"/>
      <c r="AP4" s="249" t="s">
        <v>117</v>
      </c>
      <c r="AQ4" s="249" t="s">
        <v>117</v>
      </c>
      <c r="AR4" s="238"/>
      <c r="AS4" s="238"/>
      <c r="AT4" s="84"/>
    </row>
    <row r="5" spans="1:46" ht="15">
      <c r="A5" s="239"/>
      <c r="B5" s="239"/>
      <c r="C5" s="239"/>
      <c r="D5" s="239"/>
      <c r="E5" s="239"/>
      <c r="F5" s="239"/>
      <c r="G5" s="239"/>
      <c r="H5" s="239"/>
      <c r="I5" s="239"/>
      <c r="J5" s="239"/>
      <c r="K5" s="239"/>
      <c r="L5" s="239"/>
      <c r="M5" s="90"/>
      <c r="N5" s="239"/>
      <c r="O5" s="90"/>
      <c r="P5" s="239"/>
      <c r="Q5" s="150"/>
      <c r="R5" s="150"/>
      <c r="S5" s="150"/>
      <c r="T5" s="150"/>
      <c r="U5" s="150"/>
      <c r="V5" s="150"/>
      <c r="W5" s="150"/>
      <c r="X5" s="150"/>
      <c r="Y5" s="150"/>
      <c r="Z5" s="150"/>
      <c r="AA5" s="150"/>
      <c r="AB5" s="150"/>
      <c r="AC5" s="150"/>
      <c r="AD5" s="150"/>
      <c r="AE5" s="90"/>
      <c r="AF5" s="90" t="s">
        <v>139</v>
      </c>
      <c r="AG5" s="90"/>
      <c r="AH5" s="249"/>
      <c r="AI5" s="249"/>
      <c r="AJ5" s="249" t="s">
        <v>118</v>
      </c>
      <c r="AK5" s="249" t="s">
        <v>118</v>
      </c>
      <c r="AL5" s="239"/>
      <c r="AM5" s="239"/>
      <c r="AN5" s="249"/>
      <c r="AO5" s="249"/>
      <c r="AP5" s="249" t="s">
        <v>118</v>
      </c>
      <c r="AQ5" s="249" t="s">
        <v>118</v>
      </c>
      <c r="AR5" s="239"/>
      <c r="AS5" s="239"/>
      <c r="AT5" s="84"/>
    </row>
    <row r="6" spans="1:46" ht="15">
      <c r="A6" s="147">
        <v>0</v>
      </c>
      <c r="B6" s="148">
        <v>1</v>
      </c>
      <c r="C6" s="148">
        <v>2</v>
      </c>
      <c r="D6" s="148">
        <v>3</v>
      </c>
      <c r="E6" s="148" t="s">
        <v>176</v>
      </c>
      <c r="F6" s="148" t="s">
        <v>177</v>
      </c>
      <c r="G6" s="148">
        <v>6</v>
      </c>
      <c r="H6" s="148" t="s">
        <v>71</v>
      </c>
      <c r="I6" s="148">
        <v>8</v>
      </c>
      <c r="J6" s="148" t="s">
        <v>170</v>
      </c>
      <c r="K6" s="148"/>
      <c r="L6" s="148"/>
      <c r="M6" s="148"/>
      <c r="N6" s="148"/>
      <c r="O6" s="148"/>
      <c r="P6" s="148"/>
      <c r="Q6" s="149"/>
      <c r="R6" s="149"/>
      <c r="S6" s="149"/>
      <c r="T6" s="149"/>
      <c r="U6" s="149"/>
      <c r="V6" s="149"/>
      <c r="W6" s="149"/>
      <c r="X6" s="149"/>
      <c r="Y6" s="149"/>
      <c r="Z6" s="149"/>
      <c r="AA6" s="149"/>
      <c r="AB6" s="149"/>
      <c r="AC6" s="149"/>
      <c r="AD6" s="149"/>
      <c r="AE6" s="148"/>
      <c r="AF6" s="148"/>
      <c r="AG6" s="100"/>
      <c r="AH6" s="148">
        <v>10</v>
      </c>
      <c r="AI6" s="148">
        <v>11</v>
      </c>
      <c r="AJ6" s="148">
        <v>12</v>
      </c>
      <c r="AK6" s="148">
        <v>13</v>
      </c>
      <c r="AL6" s="148">
        <v>14</v>
      </c>
      <c r="AM6" s="148" t="s">
        <v>174</v>
      </c>
      <c r="AN6" s="148">
        <v>16</v>
      </c>
      <c r="AO6" s="148">
        <v>17</v>
      </c>
      <c r="AP6" s="148">
        <v>18</v>
      </c>
      <c r="AQ6" s="148">
        <v>19</v>
      </c>
      <c r="AR6" s="148">
        <v>20</v>
      </c>
      <c r="AS6" s="148" t="s">
        <v>175</v>
      </c>
      <c r="AT6" s="84"/>
    </row>
    <row r="7" spans="1:46" s="11" customFormat="1" ht="43.5" customHeight="1">
      <c r="A7" s="252" t="s">
        <v>141</v>
      </c>
      <c r="B7" s="101"/>
      <c r="C7" s="98"/>
      <c r="D7" s="98"/>
      <c r="E7" s="98"/>
      <c r="F7" s="102"/>
      <c r="G7" s="103"/>
      <c r="H7" s="103"/>
      <c r="I7" s="102"/>
      <c r="J7" s="102"/>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104"/>
    </row>
    <row r="8" spans="1:46" s="11" customFormat="1" ht="71.25" customHeight="1">
      <c r="A8" s="252"/>
      <c r="B8" s="101"/>
      <c r="C8" s="98"/>
      <c r="D8" s="98"/>
      <c r="E8" s="98"/>
      <c r="F8" s="102"/>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98"/>
      <c r="AH8" s="98"/>
      <c r="AI8" s="98"/>
      <c r="AJ8" s="98"/>
      <c r="AK8" s="98"/>
      <c r="AL8" s="98"/>
      <c r="AM8" s="98"/>
      <c r="AN8" s="98"/>
      <c r="AO8" s="98"/>
      <c r="AP8" s="98"/>
      <c r="AQ8" s="98"/>
      <c r="AR8" s="98"/>
      <c r="AS8" s="98"/>
      <c r="AT8" s="104"/>
    </row>
    <row r="9" spans="1:46" s="11" customFormat="1" ht="47.25" customHeight="1">
      <c r="A9" s="252"/>
      <c r="B9" s="101"/>
      <c r="C9" s="98"/>
      <c r="D9" s="98"/>
      <c r="E9" s="98"/>
      <c r="F9" s="102"/>
      <c r="G9" s="103"/>
      <c r="H9" s="103"/>
      <c r="I9" s="103"/>
      <c r="J9" s="103"/>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104"/>
    </row>
    <row r="10" spans="1:46" s="11" customFormat="1" ht="15">
      <c r="A10" s="252"/>
      <c r="B10" s="105"/>
      <c r="C10" s="91"/>
      <c r="D10" s="92"/>
      <c r="E10" s="93"/>
      <c r="F10" s="94"/>
      <c r="G10" s="95"/>
      <c r="H10" s="95"/>
      <c r="I10" s="103"/>
      <c r="J10" s="103"/>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104"/>
    </row>
    <row r="11" spans="1:46" s="11" customFormat="1" ht="15">
      <c r="A11" s="252"/>
      <c r="B11" s="105"/>
      <c r="C11" s="93"/>
      <c r="D11" s="92"/>
      <c r="E11" s="93"/>
      <c r="F11" s="94"/>
      <c r="G11" s="95"/>
      <c r="H11" s="95"/>
      <c r="I11" s="103"/>
      <c r="J11" s="103"/>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104"/>
    </row>
    <row r="12" spans="1:46" s="11" customFormat="1" ht="15">
      <c r="A12" s="252"/>
      <c r="B12" s="105"/>
      <c r="C12" s="93"/>
      <c r="D12" s="96"/>
      <c r="E12" s="93"/>
      <c r="F12" s="94"/>
      <c r="G12" s="95"/>
      <c r="H12" s="95"/>
      <c r="I12" s="103"/>
      <c r="J12" s="103"/>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104"/>
    </row>
    <row r="13" spans="1:46" s="11" customFormat="1" ht="15">
      <c r="A13" s="252"/>
      <c r="B13" s="105"/>
      <c r="C13" s="93"/>
      <c r="D13" s="96"/>
      <c r="E13" s="93"/>
      <c r="F13" s="94"/>
      <c r="G13" s="95"/>
      <c r="H13" s="95"/>
      <c r="I13" s="103"/>
      <c r="J13" s="103"/>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104"/>
    </row>
    <row r="14" spans="1:46" s="11" customFormat="1" ht="15">
      <c r="A14" s="252"/>
      <c r="B14" s="101"/>
      <c r="C14" s="101"/>
      <c r="D14" s="98"/>
      <c r="E14" s="98"/>
      <c r="F14" s="102"/>
      <c r="G14" s="103"/>
      <c r="H14" s="103"/>
      <c r="I14" s="103"/>
      <c r="J14" s="103"/>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104"/>
    </row>
    <row r="15" spans="1:46" s="11" customFormat="1" ht="15">
      <c r="A15" s="252"/>
      <c r="B15" s="98"/>
      <c r="C15" s="98"/>
      <c r="D15" s="98"/>
      <c r="E15" s="98"/>
      <c r="F15" s="102"/>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98"/>
      <c r="AH15" s="98"/>
      <c r="AI15" s="98"/>
      <c r="AJ15" s="98"/>
      <c r="AK15" s="98"/>
      <c r="AL15" s="98"/>
      <c r="AM15" s="98"/>
      <c r="AN15" s="98"/>
      <c r="AO15" s="98"/>
      <c r="AP15" s="98"/>
      <c r="AQ15" s="98"/>
      <c r="AR15" s="98"/>
      <c r="AS15" s="98"/>
      <c r="AT15" s="104"/>
    </row>
    <row r="16" spans="1:46" s="11" customFormat="1" ht="15">
      <c r="A16" s="252"/>
      <c r="B16" s="101"/>
      <c r="C16" s="106"/>
      <c r="D16" s="98"/>
      <c r="E16" s="93"/>
      <c r="F16" s="102"/>
      <c r="G16" s="103"/>
      <c r="H16" s="103"/>
      <c r="I16" s="103"/>
      <c r="J16" s="103"/>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104"/>
    </row>
    <row r="17" spans="1:46" s="11" customFormat="1" ht="36" customHeight="1">
      <c r="A17" s="252"/>
      <c r="B17" s="107"/>
      <c r="C17" s="98"/>
      <c r="D17" s="98"/>
      <c r="E17" s="98"/>
      <c r="F17" s="102"/>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98"/>
      <c r="AH17" s="98"/>
      <c r="AI17" s="98"/>
      <c r="AJ17" s="98"/>
      <c r="AK17" s="98"/>
      <c r="AL17" s="98"/>
      <c r="AM17" s="98"/>
      <c r="AN17" s="98"/>
      <c r="AO17" s="98"/>
      <c r="AP17" s="98"/>
      <c r="AQ17" s="98"/>
      <c r="AR17" s="98"/>
      <c r="AS17" s="98"/>
      <c r="AT17" s="104"/>
    </row>
    <row r="18" spans="1:46" s="11" customFormat="1" ht="56.25" customHeight="1">
      <c r="A18" s="252"/>
      <c r="B18" s="107"/>
      <c r="C18" s="101"/>
      <c r="D18" s="98"/>
      <c r="E18" s="98"/>
      <c r="F18" s="102"/>
      <c r="G18" s="103"/>
      <c r="H18" s="95"/>
      <c r="I18" s="103"/>
      <c r="J18" s="103"/>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104"/>
    </row>
    <row r="19" spans="1:46" s="11" customFormat="1" ht="64.5" customHeight="1">
      <c r="A19" s="252"/>
      <c r="B19" s="108"/>
      <c r="C19" s="108"/>
      <c r="D19" s="98"/>
      <c r="E19" s="98"/>
      <c r="F19" s="102"/>
      <c r="G19" s="103"/>
      <c r="H19" s="95"/>
      <c r="I19" s="95"/>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98"/>
      <c r="AH19" s="98"/>
      <c r="AI19" s="98"/>
      <c r="AJ19" s="98"/>
      <c r="AK19" s="98"/>
      <c r="AL19" s="98"/>
      <c r="AM19" s="98"/>
      <c r="AN19" s="98"/>
      <c r="AO19" s="98"/>
      <c r="AP19" s="98"/>
      <c r="AQ19" s="98"/>
      <c r="AR19" s="98"/>
      <c r="AS19" s="98"/>
      <c r="AT19" s="104"/>
    </row>
    <row r="20" spans="1:46" s="11" customFormat="1" ht="75" customHeight="1">
      <c r="A20" s="252"/>
      <c r="B20" s="108"/>
      <c r="C20" s="98"/>
      <c r="D20" s="98"/>
      <c r="E20" s="98"/>
      <c r="F20" s="102"/>
      <c r="G20" s="103"/>
      <c r="H20" s="95"/>
      <c r="I20" s="95"/>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98"/>
      <c r="AH20" s="98"/>
      <c r="AI20" s="98"/>
      <c r="AJ20" s="98"/>
      <c r="AK20" s="98"/>
      <c r="AL20" s="98"/>
      <c r="AM20" s="98"/>
      <c r="AN20" s="98"/>
      <c r="AO20" s="98"/>
      <c r="AP20" s="98"/>
      <c r="AQ20" s="98"/>
      <c r="AR20" s="98"/>
      <c r="AS20" s="98"/>
      <c r="AT20" s="104"/>
    </row>
    <row r="21" spans="1:46" s="11" customFormat="1" ht="63" customHeight="1">
      <c r="A21" s="252"/>
      <c r="B21" s="108"/>
      <c r="C21" s="98"/>
      <c r="D21" s="98"/>
      <c r="E21" s="98"/>
      <c r="F21" s="102"/>
      <c r="G21" s="103"/>
      <c r="H21" s="103"/>
      <c r="I21" s="103"/>
      <c r="J21" s="103"/>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104"/>
    </row>
    <row r="22" spans="1:46" s="11" customFormat="1" ht="63" customHeight="1">
      <c r="A22" s="252"/>
      <c r="B22" s="108"/>
      <c r="C22" s="109"/>
      <c r="D22" s="98"/>
      <c r="E22" s="98"/>
      <c r="F22" s="102"/>
      <c r="G22" s="103"/>
      <c r="H22" s="103"/>
      <c r="I22" s="103"/>
      <c r="J22" s="103"/>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104"/>
    </row>
    <row r="23" spans="1:46" s="11" customFormat="1" ht="36" customHeight="1">
      <c r="A23" s="252"/>
      <c r="B23" s="108"/>
      <c r="C23" s="110"/>
      <c r="D23" s="98"/>
      <c r="E23" s="98"/>
      <c r="F23" s="102"/>
      <c r="G23" s="103"/>
      <c r="H23" s="103"/>
      <c r="I23" s="95"/>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98"/>
      <c r="AH23" s="98"/>
      <c r="AI23" s="98"/>
      <c r="AJ23" s="98"/>
      <c r="AK23" s="98"/>
      <c r="AL23" s="98"/>
      <c r="AM23" s="98"/>
      <c r="AN23" s="98"/>
      <c r="AO23" s="98"/>
      <c r="AP23" s="98"/>
      <c r="AQ23" s="98"/>
      <c r="AR23" s="98"/>
      <c r="AS23" s="98"/>
      <c r="AT23" s="104"/>
    </row>
    <row r="24" spans="1:46" s="11" customFormat="1" ht="36" customHeight="1">
      <c r="A24" s="252"/>
      <c r="B24" s="111"/>
      <c r="C24" s="112"/>
      <c r="D24" s="98"/>
      <c r="E24" s="98"/>
      <c r="F24" s="102"/>
      <c r="G24" s="103"/>
      <c r="H24" s="103"/>
      <c r="I24" s="103"/>
      <c r="J24" s="103"/>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104"/>
    </row>
    <row r="25" spans="1:46" s="11" customFormat="1" ht="36" customHeight="1">
      <c r="A25" s="113" t="s">
        <v>165</v>
      </c>
      <c r="B25" s="107"/>
      <c r="C25" s="114"/>
      <c r="D25" s="98"/>
      <c r="E25" s="98"/>
      <c r="F25" s="102"/>
      <c r="G25" s="103"/>
      <c r="H25" s="27"/>
      <c r="I25" s="27"/>
      <c r="J25" s="27"/>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98"/>
      <c r="AH25" s="98"/>
      <c r="AI25" s="98"/>
      <c r="AJ25" s="98"/>
      <c r="AK25" s="98"/>
      <c r="AL25" s="98"/>
      <c r="AM25" s="98"/>
      <c r="AN25" s="98"/>
      <c r="AO25" s="98"/>
      <c r="AP25" s="98"/>
      <c r="AQ25" s="98"/>
      <c r="AR25" s="98"/>
      <c r="AS25" s="98"/>
      <c r="AT25" s="104"/>
    </row>
    <row r="26" spans="1:46" s="11" customFormat="1" ht="15">
      <c r="A26" s="251" t="s">
        <v>147</v>
      </c>
      <c r="B26" s="116"/>
      <c r="C26" s="114"/>
      <c r="D26" s="98"/>
      <c r="E26" s="98"/>
      <c r="F26" s="98"/>
      <c r="G26" s="98"/>
      <c r="H26" s="117"/>
      <c r="I26" s="117"/>
      <c r="J26" s="11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104"/>
    </row>
    <row r="27" spans="1:46" s="11" customFormat="1" ht="15">
      <c r="A27" s="251"/>
      <c r="B27" s="118"/>
      <c r="C27" s="109"/>
      <c r="D27" s="98"/>
      <c r="E27" s="98"/>
      <c r="F27" s="102"/>
      <c r="G27" s="103"/>
      <c r="H27" s="103"/>
      <c r="I27" s="103"/>
      <c r="J27" s="103"/>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104"/>
    </row>
    <row r="28" spans="1:46" s="11" customFormat="1" ht="15">
      <c r="A28" s="251"/>
      <c r="B28" s="116"/>
      <c r="C28" s="114"/>
      <c r="D28" s="98"/>
      <c r="E28" s="98"/>
      <c r="F28" s="98"/>
      <c r="G28" s="98"/>
      <c r="H28" s="117"/>
      <c r="I28" s="117"/>
      <c r="J28" s="117"/>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104"/>
    </row>
    <row r="29" spans="1:46" s="11" customFormat="1" ht="15">
      <c r="A29" s="251"/>
      <c r="B29" s="119"/>
      <c r="C29" s="97"/>
      <c r="D29" s="98"/>
      <c r="E29" s="98"/>
      <c r="F29" s="102"/>
      <c r="G29" s="103"/>
      <c r="H29" s="103"/>
      <c r="I29" s="103"/>
      <c r="J29" s="103"/>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104"/>
    </row>
    <row r="30" spans="1:46" s="11" customFormat="1" ht="30">
      <c r="A30" s="140" t="s">
        <v>161</v>
      </c>
      <c r="B30" s="118"/>
      <c r="C30" s="97"/>
      <c r="D30" s="98"/>
      <c r="E30" s="98"/>
      <c r="F30" s="102"/>
      <c r="G30" s="103"/>
      <c r="H30" s="103"/>
      <c r="I30" s="103"/>
      <c r="J30" s="27"/>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98"/>
      <c r="AH30" s="98"/>
      <c r="AI30" s="98"/>
      <c r="AJ30" s="98"/>
      <c r="AK30" s="98"/>
      <c r="AL30" s="98"/>
      <c r="AM30" s="98"/>
      <c r="AN30" s="98"/>
      <c r="AO30" s="98"/>
      <c r="AP30" s="98"/>
      <c r="AQ30" s="98"/>
      <c r="AR30" s="98"/>
      <c r="AS30" s="98"/>
      <c r="AT30" s="104"/>
    </row>
    <row r="31" spans="1:46" s="11" customFormat="1" ht="15">
      <c r="A31" s="230" t="s">
        <v>149</v>
      </c>
      <c r="B31" s="116"/>
      <c r="C31" s="114"/>
      <c r="D31" s="98"/>
      <c r="E31" s="98"/>
      <c r="F31" s="98"/>
      <c r="G31" s="98"/>
      <c r="H31" s="117"/>
      <c r="I31" s="117"/>
      <c r="J31" s="117"/>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104"/>
    </row>
    <row r="32" spans="1:46" s="11" customFormat="1" ht="15">
      <c r="A32" s="231"/>
      <c r="B32" s="98"/>
      <c r="C32" s="114"/>
      <c r="D32" s="98"/>
      <c r="E32" s="98"/>
      <c r="F32" s="102"/>
      <c r="G32" s="103"/>
      <c r="H32" s="103"/>
      <c r="I32" s="103"/>
      <c r="J32" s="103"/>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104"/>
    </row>
    <row r="33" spans="1:46" s="11" customFormat="1" ht="15">
      <c r="A33" s="231"/>
      <c r="B33" s="98"/>
      <c r="C33" s="110"/>
      <c r="D33" s="98"/>
      <c r="E33" s="98"/>
      <c r="F33" s="102"/>
      <c r="G33" s="103"/>
      <c r="H33" s="103"/>
      <c r="I33" s="103"/>
      <c r="J33" s="103"/>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104"/>
    </row>
    <row r="34" spans="1:46" s="11" customFormat="1" ht="15">
      <c r="A34" s="231"/>
      <c r="B34" s="98"/>
      <c r="C34" s="114"/>
      <c r="D34" s="98"/>
      <c r="E34" s="98"/>
      <c r="F34" s="102"/>
      <c r="G34" s="103"/>
      <c r="H34" s="103"/>
      <c r="I34" s="103"/>
      <c r="J34" s="103"/>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104"/>
    </row>
    <row r="35" spans="1:46" s="11" customFormat="1" ht="15">
      <c r="A35" s="231"/>
      <c r="B35" s="108"/>
      <c r="C35" s="110"/>
      <c r="D35" s="98"/>
      <c r="E35" s="98"/>
      <c r="F35" s="102"/>
      <c r="G35" s="103"/>
      <c r="H35" s="103"/>
      <c r="I35" s="103"/>
      <c r="J35" s="103"/>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104"/>
    </row>
    <row r="36" spans="1:46" s="11" customFormat="1" ht="15">
      <c r="A36" s="231"/>
      <c r="B36" s="108"/>
      <c r="C36" s="110"/>
      <c r="D36" s="98"/>
      <c r="E36" s="98"/>
      <c r="F36" s="102"/>
      <c r="G36" s="103"/>
      <c r="H36" s="103"/>
      <c r="I36" s="103"/>
      <c r="J36" s="103"/>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104"/>
    </row>
    <row r="37" spans="1:46" s="11" customFormat="1" ht="15">
      <c r="A37" s="231"/>
      <c r="B37" s="116"/>
      <c r="C37" s="114"/>
      <c r="D37" s="98"/>
      <c r="E37" s="98"/>
      <c r="F37" s="98"/>
      <c r="G37" s="98"/>
      <c r="H37" s="117"/>
      <c r="I37" s="117"/>
      <c r="J37" s="117"/>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104"/>
    </row>
    <row r="38" spans="1:46" s="11" customFormat="1" ht="15">
      <c r="A38" s="231"/>
      <c r="B38" s="98"/>
      <c r="C38" s="110"/>
      <c r="D38" s="98"/>
      <c r="E38" s="98"/>
      <c r="F38" s="102"/>
      <c r="G38" s="103"/>
      <c r="H38" s="103"/>
      <c r="I38" s="103"/>
      <c r="J38" s="103"/>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104"/>
    </row>
    <row r="39" spans="1:46" s="11" customFormat="1" ht="15">
      <c r="A39" s="231"/>
      <c r="B39" s="108"/>
      <c r="C39" s="120"/>
      <c r="D39" s="98"/>
      <c r="E39" s="98"/>
      <c r="F39" s="102"/>
      <c r="G39" s="103"/>
      <c r="H39" s="103"/>
      <c r="I39" s="103"/>
      <c r="J39" s="103"/>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104"/>
    </row>
    <row r="40" spans="1:46" s="11" customFormat="1" ht="15">
      <c r="A40" s="231"/>
      <c r="B40" s="116"/>
      <c r="C40" s="114"/>
      <c r="D40" s="98"/>
      <c r="E40" s="98"/>
      <c r="F40" s="98"/>
      <c r="G40" s="98"/>
      <c r="H40" s="117"/>
      <c r="I40" s="117"/>
      <c r="J40" s="117"/>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104"/>
    </row>
    <row r="41" spans="1:46" s="11" customFormat="1" ht="15">
      <c r="A41" s="231"/>
      <c r="B41" s="98"/>
      <c r="C41" s="120"/>
      <c r="D41" s="98"/>
      <c r="E41" s="98"/>
      <c r="F41" s="102"/>
      <c r="G41" s="103"/>
      <c r="H41" s="103"/>
      <c r="I41" s="103"/>
      <c r="J41" s="103"/>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104"/>
    </row>
    <row r="42" spans="1:46" s="11" customFormat="1" ht="15">
      <c r="A42" s="232"/>
      <c r="B42" s="108"/>
      <c r="C42" s="110"/>
      <c r="D42" s="98"/>
      <c r="E42" s="98"/>
      <c r="F42" s="102"/>
      <c r="G42" s="103"/>
      <c r="H42" s="103"/>
      <c r="I42" s="103"/>
      <c r="J42" s="103"/>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104"/>
    </row>
    <row r="43" spans="1:46" s="12" customFormat="1" ht="15">
      <c r="A43" s="121" t="s">
        <v>159</v>
      </c>
      <c r="B43" s="121"/>
      <c r="C43" s="122"/>
      <c r="D43" s="121"/>
      <c r="E43" s="121"/>
      <c r="F43" s="121"/>
      <c r="G43" s="121"/>
      <c r="H43" s="123"/>
      <c r="I43" s="123"/>
      <c r="J43" s="123"/>
      <c r="K43" s="27"/>
      <c r="L43" s="27"/>
      <c r="M43" s="27"/>
      <c r="N43" s="27"/>
      <c r="O43" s="27"/>
      <c r="P43" s="27"/>
      <c r="Q43" s="27"/>
      <c r="R43" s="27"/>
      <c r="S43" s="27"/>
      <c r="T43" s="27"/>
      <c r="U43" s="27"/>
      <c r="V43" s="27"/>
      <c r="W43" s="27"/>
      <c r="X43" s="27"/>
      <c r="Y43" s="27"/>
      <c r="Z43" s="27"/>
      <c r="AA43" s="27"/>
      <c r="AB43" s="27"/>
      <c r="AC43" s="27"/>
      <c r="AD43" s="27"/>
      <c r="AE43" s="27"/>
      <c r="AF43" s="27"/>
      <c r="AG43" s="121"/>
      <c r="AH43" s="121"/>
      <c r="AI43" s="121"/>
      <c r="AJ43" s="121"/>
      <c r="AK43" s="121"/>
      <c r="AL43" s="121"/>
      <c r="AM43" s="121"/>
      <c r="AN43" s="121"/>
      <c r="AO43" s="121"/>
      <c r="AP43" s="121"/>
      <c r="AQ43" s="121"/>
      <c r="AR43" s="121"/>
      <c r="AS43" s="121"/>
      <c r="AT43" s="124"/>
    </row>
    <row r="44" spans="1:46" s="11" customFormat="1" ht="15">
      <c r="A44" s="121" t="s">
        <v>163</v>
      </c>
      <c r="B44" s="98"/>
      <c r="C44" s="114"/>
      <c r="D44" s="98"/>
      <c r="E44" s="98"/>
      <c r="F44" s="102"/>
      <c r="G44" s="103"/>
      <c r="H44" s="103"/>
      <c r="I44" s="103"/>
      <c r="J44" s="103"/>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104"/>
    </row>
    <row r="45" spans="1:46" s="11" customFormat="1" ht="15">
      <c r="A45" s="121" t="s">
        <v>162</v>
      </c>
      <c r="B45" s="98"/>
      <c r="C45" s="114"/>
      <c r="D45" s="98"/>
      <c r="E45" s="98"/>
      <c r="F45" s="102"/>
      <c r="G45" s="103"/>
      <c r="H45" s="103"/>
      <c r="I45" s="103"/>
      <c r="J45" s="103"/>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104"/>
    </row>
    <row r="46" spans="1:46" s="12" customFormat="1" ht="15">
      <c r="A46" s="121" t="s">
        <v>164</v>
      </c>
      <c r="B46" s="121"/>
      <c r="C46" s="122"/>
      <c r="D46" s="121"/>
      <c r="E46" s="121"/>
      <c r="F46" s="121"/>
      <c r="G46" s="121"/>
      <c r="H46" s="123">
        <f>H25+H30+H43</f>
        <v>0</v>
      </c>
      <c r="I46" s="123">
        <f>I25+I30+I43</f>
        <v>0</v>
      </c>
      <c r="J46" s="123">
        <f>H46+I46</f>
        <v>0</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4"/>
    </row>
    <row r="47" spans="1:46" ht="15">
      <c r="A47" s="2"/>
      <c r="B47" s="84"/>
      <c r="C47" s="84"/>
      <c r="D47" s="84"/>
      <c r="E47" s="84"/>
      <c r="F47" s="87"/>
      <c r="G47" s="89"/>
      <c r="H47" s="89"/>
      <c r="I47" s="87"/>
      <c r="J47" s="87"/>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row>
    <row r="48" spans="1:46" ht="51.75" customHeight="1">
      <c r="A48" s="125" t="s">
        <v>6</v>
      </c>
      <c r="B48" s="250" t="s">
        <v>7</v>
      </c>
      <c r="C48" s="250"/>
      <c r="D48" s="250"/>
      <c r="E48" s="250"/>
      <c r="F48" s="250"/>
      <c r="G48" s="250"/>
      <c r="H48" s="89"/>
      <c r="I48" s="87"/>
      <c r="J48" s="87"/>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row>
    <row r="49" spans="1:46" ht="45" customHeight="1">
      <c r="A49" s="126" t="s">
        <v>8</v>
      </c>
      <c r="B49" s="250" t="s">
        <v>9</v>
      </c>
      <c r="C49" s="250"/>
      <c r="D49" s="250"/>
      <c r="E49" s="250"/>
      <c r="F49" s="250"/>
      <c r="G49" s="250"/>
      <c r="H49" s="89"/>
      <c r="I49" s="87"/>
      <c r="J49" s="87"/>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row>
  </sheetData>
  <sheetProtection/>
  <mergeCells count="35">
    <mergeCell ref="A7:A24"/>
    <mergeCell ref="A3:A5"/>
    <mergeCell ref="B3:B5"/>
    <mergeCell ref="C3:C5"/>
    <mergeCell ref="D3:D5"/>
    <mergeCell ref="E3:E5"/>
    <mergeCell ref="K3:K5"/>
    <mergeCell ref="F3:F5"/>
    <mergeCell ref="P3:P5"/>
    <mergeCell ref="AD3:AD4"/>
    <mergeCell ref="AH3:AH5"/>
    <mergeCell ref="B48:G48"/>
    <mergeCell ref="L3:L5"/>
    <mergeCell ref="N3:N5"/>
    <mergeCell ref="I3:I5"/>
    <mergeCell ref="AN3:AN5"/>
    <mergeCell ref="AO3:AO5"/>
    <mergeCell ref="B49:G49"/>
    <mergeCell ref="A26:A29"/>
    <mergeCell ref="A31:A42"/>
    <mergeCell ref="AI3:AI5"/>
    <mergeCell ref="AJ3:AJ5"/>
    <mergeCell ref="G3:G5"/>
    <mergeCell ref="H3:H5"/>
    <mergeCell ref="J3:J5"/>
    <mergeCell ref="AL3:AL5"/>
    <mergeCell ref="AR3:AR5"/>
    <mergeCell ref="E2:J2"/>
    <mergeCell ref="AH2:AM2"/>
    <mergeCell ref="AN2:AS2"/>
    <mergeCell ref="AP3:AP5"/>
    <mergeCell ref="AQ3:AQ5"/>
    <mergeCell ref="AS3:AS5"/>
    <mergeCell ref="AK3:AK5"/>
    <mergeCell ref="AM3:AM5"/>
  </mergeCells>
  <printOptions horizontalCentered="1"/>
  <pageMargins left="0.47" right="0.17" top="0.33" bottom="0.36" header="0.17" footer="0.17"/>
  <pageSetup horizontalDpi="600" verticalDpi="600" orientation="landscape" paperSize="9" scale="42" r:id="rId2"/>
  <colBreaks count="1" manualBreakCount="1">
    <brk id="45" max="65535" man="1"/>
  </colBreaks>
  <drawing r:id="rId1"/>
</worksheet>
</file>

<file path=xl/worksheets/sheet4.xml><?xml version="1.0" encoding="utf-8"?>
<worksheet xmlns="http://schemas.openxmlformats.org/spreadsheetml/2006/main" xmlns:r="http://schemas.openxmlformats.org/officeDocument/2006/relationships">
  <dimension ref="A1:AH46"/>
  <sheetViews>
    <sheetView view="pageBreakPreview" zoomScale="60" zoomScaleNormal="87" zoomScalePageLayoutView="0" workbookViewId="0" topLeftCell="A1">
      <selection activeCell="C7" sqref="C7"/>
    </sheetView>
  </sheetViews>
  <sheetFormatPr defaultColWidth="9.140625" defaultRowHeight="15"/>
  <cols>
    <col min="1" max="1" width="23.140625" style="2" customWidth="1"/>
    <col min="2" max="2" width="38.57421875" style="84" customWidth="1"/>
    <col min="3" max="3" width="31.57421875" style="84" customWidth="1"/>
    <col min="4" max="4" width="17.7109375" style="84" customWidth="1"/>
    <col min="5" max="5" width="13.28125" style="84" customWidth="1"/>
    <col min="6" max="6" width="17.7109375" style="87" customWidth="1"/>
    <col min="7" max="7" width="20.8515625" style="89" customWidth="1"/>
    <col min="8" max="8" width="23.28125" style="89" customWidth="1"/>
    <col min="9" max="9" width="18.7109375" style="87" customWidth="1"/>
    <col min="10" max="10" width="17.57421875" style="87" customWidth="1"/>
    <col min="11" max="11" width="20.28125" style="84" hidden="1" customWidth="1"/>
    <col min="12" max="12" width="15.8515625" style="84" hidden="1" customWidth="1"/>
    <col min="13" max="13" width="23.57421875" style="84" hidden="1" customWidth="1"/>
    <col min="14" max="14" width="15.8515625" style="84" hidden="1" customWidth="1"/>
    <col min="15" max="15" width="18.140625" style="84" hidden="1" customWidth="1"/>
    <col min="16" max="16" width="21.8515625" style="84" hidden="1" customWidth="1"/>
    <col min="17" max="19" width="0" style="84" hidden="1" customWidth="1"/>
    <col min="20" max="20" width="16.00390625" style="84" hidden="1" customWidth="1"/>
    <col min="21" max="21" width="14.57421875" style="84" hidden="1" customWidth="1"/>
    <col min="22" max="22" width="16.00390625" style="84" hidden="1" customWidth="1"/>
    <col min="23" max="31" width="0" style="84" hidden="1" customWidth="1"/>
    <col min="32" max="32" width="14.8515625" style="84" hidden="1" customWidth="1"/>
    <col min="33" max="33" width="21.00390625" style="84" customWidth="1"/>
    <col min="34" max="34" width="49.28125" style="84" hidden="1" customWidth="1"/>
    <col min="35" max="16384" width="9.140625" style="84" customWidth="1"/>
  </cols>
  <sheetData>
    <row r="1" spans="1:7" ht="57" customHeight="1" thickBot="1">
      <c r="A1" s="2" t="s">
        <v>243</v>
      </c>
      <c r="B1" s="2"/>
      <c r="C1" s="2"/>
      <c r="D1" s="2"/>
      <c r="E1" s="2"/>
      <c r="F1" s="84"/>
      <c r="G1" s="84"/>
    </row>
    <row r="2" spans="1:34" ht="45">
      <c r="A2" s="221" t="s">
        <v>143</v>
      </c>
      <c r="B2" s="221" t="s">
        <v>191</v>
      </c>
      <c r="C2" s="221" t="s">
        <v>192</v>
      </c>
      <c r="D2" s="221" t="s">
        <v>114</v>
      </c>
      <c r="E2" s="221" t="s">
        <v>115</v>
      </c>
      <c r="F2" s="221" t="s">
        <v>116</v>
      </c>
      <c r="G2" s="221" t="s">
        <v>168</v>
      </c>
      <c r="H2" s="221" t="s">
        <v>169</v>
      </c>
      <c r="I2" s="222" t="s">
        <v>233</v>
      </c>
      <c r="J2" s="222" t="s">
        <v>234</v>
      </c>
      <c r="K2" s="221" t="s">
        <v>120</v>
      </c>
      <c r="L2" s="221" t="s">
        <v>121</v>
      </c>
      <c r="M2" s="221" t="s">
        <v>122</v>
      </c>
      <c r="N2" s="221" t="s">
        <v>123</v>
      </c>
      <c r="O2" s="221" t="s">
        <v>124</v>
      </c>
      <c r="P2" s="221" t="s">
        <v>124</v>
      </c>
      <c r="Q2" s="163" t="s">
        <v>127</v>
      </c>
      <c r="R2" s="163" t="s">
        <v>128</v>
      </c>
      <c r="S2" s="163" t="s">
        <v>128</v>
      </c>
      <c r="T2" s="163" t="s">
        <v>129</v>
      </c>
      <c r="U2" s="163" t="s">
        <v>130</v>
      </c>
      <c r="V2" s="163" t="s">
        <v>130</v>
      </c>
      <c r="W2" s="163" t="s">
        <v>131</v>
      </c>
      <c r="X2" s="163" t="s">
        <v>132</v>
      </c>
      <c r="Y2" s="163" t="s">
        <v>132</v>
      </c>
      <c r="Z2" s="163" t="s">
        <v>133</v>
      </c>
      <c r="AA2" s="163" t="s">
        <v>134</v>
      </c>
      <c r="AB2" s="163" t="s">
        <v>134</v>
      </c>
      <c r="AC2" s="163" t="s">
        <v>135</v>
      </c>
      <c r="AD2" s="221" t="s">
        <v>136</v>
      </c>
      <c r="AE2" s="163" t="s">
        <v>136</v>
      </c>
      <c r="AF2" s="163" t="s">
        <v>137</v>
      </c>
      <c r="AG2" s="221" t="s">
        <v>171</v>
      </c>
      <c r="AH2" s="164" t="s">
        <v>140</v>
      </c>
    </row>
    <row r="3" spans="1:34" ht="30">
      <c r="A3" s="221"/>
      <c r="B3" s="221"/>
      <c r="C3" s="221" t="s">
        <v>113</v>
      </c>
      <c r="D3" s="221"/>
      <c r="E3" s="221"/>
      <c r="F3" s="221"/>
      <c r="G3" s="221" t="s">
        <v>117</v>
      </c>
      <c r="H3" s="221" t="s">
        <v>117</v>
      </c>
      <c r="I3" s="223"/>
      <c r="J3" s="223"/>
      <c r="K3" s="221"/>
      <c r="L3" s="221" t="s">
        <v>118</v>
      </c>
      <c r="M3" s="221" t="s">
        <v>118</v>
      </c>
      <c r="N3" s="221" t="s">
        <v>118</v>
      </c>
      <c r="O3" s="221" t="s">
        <v>125</v>
      </c>
      <c r="P3" s="221" t="s">
        <v>126</v>
      </c>
      <c r="Q3" s="163" t="s">
        <v>118</v>
      </c>
      <c r="R3" s="163" t="s">
        <v>125</v>
      </c>
      <c r="S3" s="163" t="s">
        <v>126</v>
      </c>
      <c r="T3" s="163" t="s">
        <v>118</v>
      </c>
      <c r="U3" s="163" t="s">
        <v>125</v>
      </c>
      <c r="V3" s="163" t="s">
        <v>126</v>
      </c>
      <c r="W3" s="163" t="s">
        <v>118</v>
      </c>
      <c r="X3" s="163" t="s">
        <v>125</v>
      </c>
      <c r="Y3" s="163" t="s">
        <v>126</v>
      </c>
      <c r="Z3" s="163" t="s">
        <v>118</v>
      </c>
      <c r="AA3" s="163" t="s">
        <v>125</v>
      </c>
      <c r="AB3" s="163" t="s">
        <v>126</v>
      </c>
      <c r="AC3" s="163" t="s">
        <v>118</v>
      </c>
      <c r="AD3" s="221"/>
      <c r="AE3" s="163" t="s">
        <v>126</v>
      </c>
      <c r="AF3" s="163" t="s">
        <v>138</v>
      </c>
      <c r="AG3" s="221"/>
      <c r="AH3" s="165" t="s">
        <v>142</v>
      </c>
    </row>
    <row r="4" spans="1:34" ht="15.75" thickBot="1">
      <c r="A4" s="221"/>
      <c r="B4" s="221"/>
      <c r="C4" s="221"/>
      <c r="D4" s="221"/>
      <c r="E4" s="221"/>
      <c r="F4" s="221"/>
      <c r="G4" s="221" t="s">
        <v>118</v>
      </c>
      <c r="H4" s="221" t="s">
        <v>118</v>
      </c>
      <c r="I4" s="224"/>
      <c r="J4" s="224"/>
      <c r="K4" s="221"/>
      <c r="L4" s="221"/>
      <c r="M4" s="221"/>
      <c r="N4" s="221"/>
      <c r="O4" s="221"/>
      <c r="P4" s="221"/>
      <c r="Q4" s="150"/>
      <c r="R4" s="150"/>
      <c r="S4" s="150"/>
      <c r="T4" s="150"/>
      <c r="U4" s="150"/>
      <c r="V4" s="150"/>
      <c r="W4" s="150"/>
      <c r="X4" s="150"/>
      <c r="Y4" s="150"/>
      <c r="Z4" s="150"/>
      <c r="AA4" s="150"/>
      <c r="AB4" s="150"/>
      <c r="AC4" s="150"/>
      <c r="AD4" s="150"/>
      <c r="AE4" s="163"/>
      <c r="AF4" s="163" t="s">
        <v>139</v>
      </c>
      <c r="AG4" s="221"/>
      <c r="AH4" s="166"/>
    </row>
    <row r="5" spans="1:34" ht="15">
      <c r="A5" s="163">
        <v>0</v>
      </c>
      <c r="B5" s="167">
        <v>1</v>
      </c>
      <c r="C5" s="167">
        <v>2</v>
      </c>
      <c r="D5" s="167">
        <v>3</v>
      </c>
      <c r="E5" s="167">
        <v>4</v>
      </c>
      <c r="F5" s="167">
        <v>5</v>
      </c>
      <c r="G5" s="167">
        <v>6</v>
      </c>
      <c r="H5" s="167">
        <v>7</v>
      </c>
      <c r="I5" s="167">
        <v>8</v>
      </c>
      <c r="J5" s="167" t="s">
        <v>170</v>
      </c>
      <c r="K5" s="167"/>
      <c r="L5" s="167"/>
      <c r="M5" s="167"/>
      <c r="N5" s="167"/>
      <c r="O5" s="167"/>
      <c r="P5" s="167"/>
      <c r="Q5" s="60"/>
      <c r="R5" s="60"/>
      <c r="S5" s="60"/>
      <c r="T5" s="60"/>
      <c r="U5" s="60"/>
      <c r="V5" s="60"/>
      <c r="W5" s="60"/>
      <c r="X5" s="60"/>
      <c r="Y5" s="60"/>
      <c r="Z5" s="60"/>
      <c r="AA5" s="60"/>
      <c r="AB5" s="60"/>
      <c r="AC5" s="60"/>
      <c r="AD5" s="60"/>
      <c r="AE5" s="167"/>
      <c r="AF5" s="167"/>
      <c r="AG5" s="167"/>
      <c r="AH5" s="168"/>
    </row>
    <row r="6" spans="1:33" s="104" customFormat="1" ht="43.5" customHeight="1">
      <c r="A6" s="252" t="s">
        <v>141</v>
      </c>
      <c r="B6" s="225" t="s">
        <v>141</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7"/>
    </row>
    <row r="7" spans="1:33" s="104" customFormat="1" ht="71.25" customHeight="1">
      <c r="A7" s="252"/>
      <c r="B7" s="169" t="s">
        <v>205</v>
      </c>
      <c r="C7" s="127"/>
      <c r="D7" s="127"/>
      <c r="E7" s="127"/>
      <c r="F7" s="127"/>
      <c r="G7" s="128"/>
      <c r="H7" s="26">
        <f>H8+H13</f>
        <v>429850</v>
      </c>
      <c r="I7" s="26">
        <f>I8+I13</f>
        <v>8000</v>
      </c>
      <c r="J7" s="26">
        <f>H7+I7</f>
        <v>437850</v>
      </c>
      <c r="K7" s="103"/>
      <c r="L7" s="103"/>
      <c r="M7" s="103"/>
      <c r="N7" s="103"/>
      <c r="O7" s="103"/>
      <c r="P7" s="103"/>
      <c r="Q7" s="103"/>
      <c r="R7" s="103"/>
      <c r="S7" s="103"/>
      <c r="T7" s="103"/>
      <c r="U7" s="103"/>
      <c r="V7" s="103"/>
      <c r="W7" s="103"/>
      <c r="X7" s="103"/>
      <c r="Y7" s="103"/>
      <c r="Z7" s="103"/>
      <c r="AA7" s="103"/>
      <c r="AB7" s="103"/>
      <c r="AC7" s="103"/>
      <c r="AD7" s="103"/>
      <c r="AE7" s="103"/>
      <c r="AF7" s="103"/>
      <c r="AG7" s="129"/>
    </row>
    <row r="8" spans="1:33" s="104" customFormat="1" ht="47.25" customHeight="1">
      <c r="A8" s="252"/>
      <c r="B8" s="101" t="s">
        <v>87</v>
      </c>
      <c r="C8" s="98"/>
      <c r="D8" s="98"/>
      <c r="E8" s="98"/>
      <c r="F8" s="130"/>
      <c r="G8" s="131"/>
      <c r="H8" s="26">
        <f>H9+H10+H11+H12</f>
        <v>389850</v>
      </c>
      <c r="I8" s="26"/>
      <c r="J8" s="26">
        <f aca="true" t="shared" si="0" ref="J8:J42">H8+I8</f>
        <v>389850</v>
      </c>
      <c r="K8" s="98"/>
      <c r="L8" s="98"/>
      <c r="M8" s="98"/>
      <c r="N8" s="98"/>
      <c r="O8" s="98"/>
      <c r="P8" s="98"/>
      <c r="Q8" s="98"/>
      <c r="R8" s="98"/>
      <c r="S8" s="98"/>
      <c r="T8" s="98"/>
      <c r="U8" s="98"/>
      <c r="V8" s="98"/>
      <c r="W8" s="98"/>
      <c r="X8" s="98"/>
      <c r="Y8" s="98"/>
      <c r="Z8" s="98"/>
      <c r="AA8" s="98"/>
      <c r="AB8" s="98"/>
      <c r="AC8" s="98"/>
      <c r="AD8" s="98"/>
      <c r="AE8" s="98"/>
      <c r="AF8" s="98"/>
      <c r="AG8" s="98"/>
    </row>
    <row r="9" spans="1:33" s="104" customFormat="1" ht="15">
      <c r="A9" s="252"/>
      <c r="B9" s="170" t="s">
        <v>1</v>
      </c>
      <c r="C9" s="171" t="s">
        <v>254</v>
      </c>
      <c r="D9" s="172" t="s">
        <v>146</v>
      </c>
      <c r="E9" s="173" t="s">
        <v>65</v>
      </c>
      <c r="F9" s="174">
        <f>4*21*30</f>
        <v>2520</v>
      </c>
      <c r="G9" s="175">
        <v>100</v>
      </c>
      <c r="H9" s="175">
        <f>F9*G9</f>
        <v>252000</v>
      </c>
      <c r="I9" s="131">
        <f>H9*0%</f>
        <v>0</v>
      </c>
      <c r="J9" s="131">
        <f t="shared" si="0"/>
        <v>252000</v>
      </c>
      <c r="K9" s="98"/>
      <c r="L9" s="98"/>
      <c r="M9" s="98"/>
      <c r="N9" s="98"/>
      <c r="O9" s="98"/>
      <c r="P9" s="98"/>
      <c r="Q9" s="98"/>
      <c r="R9" s="98"/>
      <c r="S9" s="98"/>
      <c r="T9" s="98"/>
      <c r="U9" s="98"/>
      <c r="V9" s="98"/>
      <c r="W9" s="98"/>
      <c r="X9" s="98"/>
      <c r="Y9" s="98"/>
      <c r="Z9" s="98"/>
      <c r="AA9" s="98"/>
      <c r="AB9" s="98"/>
      <c r="AC9" s="98"/>
      <c r="AD9" s="98"/>
      <c r="AE9" s="98"/>
      <c r="AF9" s="98"/>
      <c r="AG9" s="98"/>
    </row>
    <row r="10" spans="1:33" s="104" customFormat="1" ht="15">
      <c r="A10" s="252"/>
      <c r="B10" s="170" t="s">
        <v>199</v>
      </c>
      <c r="C10" s="171" t="s">
        <v>256</v>
      </c>
      <c r="D10" s="172"/>
      <c r="E10" s="173" t="s">
        <v>65</v>
      </c>
      <c r="F10" s="174">
        <f>2*10*30</f>
        <v>600</v>
      </c>
      <c r="G10" s="175">
        <v>100</v>
      </c>
      <c r="H10" s="175">
        <f>F10*G10</f>
        <v>60000</v>
      </c>
      <c r="I10" s="131">
        <f>H10*0%</f>
        <v>0</v>
      </c>
      <c r="J10" s="131">
        <f t="shared" si="0"/>
        <v>60000</v>
      </c>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3" s="104" customFormat="1" ht="15">
      <c r="A11" s="252"/>
      <c r="B11" s="170" t="s">
        <v>200</v>
      </c>
      <c r="C11" s="171" t="s">
        <v>256</v>
      </c>
      <c r="D11" s="176"/>
      <c r="E11" s="173" t="s">
        <v>65</v>
      </c>
      <c r="F11" s="174">
        <f>2*10*30</f>
        <v>600</v>
      </c>
      <c r="G11" s="175">
        <v>100</v>
      </c>
      <c r="H11" s="175">
        <f>F11*G11</f>
        <v>60000</v>
      </c>
      <c r="I11" s="131">
        <f>H11*0%</f>
        <v>0</v>
      </c>
      <c r="J11" s="131">
        <f t="shared" si="0"/>
        <v>60000</v>
      </c>
      <c r="K11" s="98"/>
      <c r="L11" s="98"/>
      <c r="M11" s="98"/>
      <c r="N11" s="98"/>
      <c r="O11" s="98"/>
      <c r="P11" s="98"/>
      <c r="Q11" s="98"/>
      <c r="R11" s="98"/>
      <c r="S11" s="98"/>
      <c r="T11" s="98"/>
      <c r="U11" s="98"/>
      <c r="V11" s="98"/>
      <c r="W11" s="98"/>
      <c r="X11" s="98"/>
      <c r="Y11" s="98"/>
      <c r="Z11" s="98"/>
      <c r="AA11" s="98"/>
      <c r="AB11" s="98"/>
      <c r="AC11" s="98"/>
      <c r="AD11" s="98"/>
      <c r="AE11" s="98"/>
      <c r="AF11" s="98"/>
      <c r="AG11" s="98"/>
    </row>
    <row r="12" spans="1:33" s="104" customFormat="1" ht="15">
      <c r="A12" s="252"/>
      <c r="B12" s="170" t="s">
        <v>2</v>
      </c>
      <c r="C12" s="171" t="s">
        <v>257</v>
      </c>
      <c r="D12" s="176"/>
      <c r="E12" s="173" t="s">
        <v>65</v>
      </c>
      <c r="F12" s="174">
        <f>1*7*30</f>
        <v>210</v>
      </c>
      <c r="G12" s="175">
        <v>85</v>
      </c>
      <c r="H12" s="175">
        <f>F12*G12</f>
        <v>17850</v>
      </c>
      <c r="I12" s="131">
        <f>H12*0%</f>
        <v>0</v>
      </c>
      <c r="J12" s="131">
        <f t="shared" si="0"/>
        <v>17850</v>
      </c>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3" s="104" customFormat="1" ht="45">
      <c r="A13" s="252"/>
      <c r="B13" s="101" t="s">
        <v>107</v>
      </c>
      <c r="C13" s="101" t="s">
        <v>246</v>
      </c>
      <c r="D13" s="98"/>
      <c r="E13" s="98" t="s">
        <v>3</v>
      </c>
      <c r="F13" s="130">
        <v>1</v>
      </c>
      <c r="G13" s="131">
        <v>40000</v>
      </c>
      <c r="H13" s="26">
        <f>F13*G13</f>
        <v>40000</v>
      </c>
      <c r="I13" s="26">
        <f>H13*0.2</f>
        <v>8000</v>
      </c>
      <c r="J13" s="26">
        <f t="shared" si="0"/>
        <v>48000</v>
      </c>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s="104" customFormat="1" ht="89.25" customHeight="1">
      <c r="A14" s="252"/>
      <c r="B14" s="177" t="s">
        <v>238</v>
      </c>
      <c r="C14" s="178"/>
      <c r="D14" s="98"/>
      <c r="E14" s="98"/>
      <c r="F14" s="130"/>
      <c r="G14" s="131"/>
      <c r="H14" s="26">
        <f>H15</f>
        <v>10000</v>
      </c>
      <c r="I14" s="26">
        <f>I15</f>
        <v>2000</v>
      </c>
      <c r="J14" s="26">
        <f t="shared" si="0"/>
        <v>12000</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s="104" customFormat="1" ht="95.25" customHeight="1">
      <c r="A15" s="252"/>
      <c r="B15" s="68" t="s">
        <v>240</v>
      </c>
      <c r="C15" s="101" t="s">
        <v>247</v>
      </c>
      <c r="D15" s="98"/>
      <c r="E15" s="98" t="s">
        <v>3</v>
      </c>
      <c r="F15" s="130">
        <v>1</v>
      </c>
      <c r="G15" s="131">
        <v>10000</v>
      </c>
      <c r="H15" s="175">
        <f>F15*G15</f>
        <v>10000</v>
      </c>
      <c r="I15" s="131">
        <f>H15*0.2</f>
        <v>2000</v>
      </c>
      <c r="J15" s="131">
        <f t="shared" si="0"/>
        <v>12000</v>
      </c>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3" s="104" customFormat="1" ht="64.5" customHeight="1">
      <c r="A16" s="252"/>
      <c r="B16" s="179" t="s">
        <v>90</v>
      </c>
      <c r="C16" s="179" t="s">
        <v>248</v>
      </c>
      <c r="D16" s="98"/>
      <c r="E16" s="98" t="s">
        <v>3</v>
      </c>
      <c r="F16" s="130">
        <v>1</v>
      </c>
      <c r="G16" s="131">
        <v>400</v>
      </c>
      <c r="H16" s="180">
        <f>F16*G16</f>
        <v>400</v>
      </c>
      <c r="I16" s="180">
        <f>H16*0.2</f>
        <v>80</v>
      </c>
      <c r="J16" s="26">
        <f t="shared" si="0"/>
        <v>480</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s="104" customFormat="1" ht="75" customHeight="1">
      <c r="A17" s="252"/>
      <c r="B17" s="181" t="s">
        <v>239</v>
      </c>
      <c r="C17" s="98"/>
      <c r="D17" s="98"/>
      <c r="E17" s="98"/>
      <c r="F17" s="130"/>
      <c r="G17" s="131"/>
      <c r="H17" s="180">
        <f>H18</f>
        <v>12000</v>
      </c>
      <c r="I17" s="180">
        <f>I18</f>
        <v>2400</v>
      </c>
      <c r="J17" s="180">
        <f>J18</f>
        <v>14400</v>
      </c>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1:33" s="104" customFormat="1" ht="63" customHeight="1">
      <c r="A18" s="252"/>
      <c r="B18" s="179"/>
      <c r="C18" s="98" t="s">
        <v>166</v>
      </c>
      <c r="D18" s="98"/>
      <c r="E18" s="98" t="s">
        <v>64</v>
      </c>
      <c r="F18" s="130">
        <v>12</v>
      </c>
      <c r="G18" s="131">
        <v>1000</v>
      </c>
      <c r="H18" s="131">
        <f>F18*G18</f>
        <v>12000</v>
      </c>
      <c r="I18" s="131">
        <f>H18*0.2</f>
        <v>2400</v>
      </c>
      <c r="J18" s="131">
        <f t="shared" si="0"/>
        <v>14400</v>
      </c>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s="104" customFormat="1" ht="36" customHeight="1">
      <c r="A19" s="252"/>
      <c r="B19" s="181" t="s">
        <v>88</v>
      </c>
      <c r="C19" s="99" t="s">
        <v>167</v>
      </c>
      <c r="D19" s="98"/>
      <c r="E19" s="98" t="s">
        <v>64</v>
      </c>
      <c r="F19" s="130">
        <v>12</v>
      </c>
      <c r="G19" s="131">
        <v>1000</v>
      </c>
      <c r="H19" s="26">
        <f>F19*G19</f>
        <v>12000</v>
      </c>
      <c r="I19" s="180">
        <f>H19*0.2</f>
        <v>2400</v>
      </c>
      <c r="J19" s="26">
        <f t="shared" si="0"/>
        <v>14400</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s="104" customFormat="1" ht="36" customHeight="1">
      <c r="A20" s="252"/>
      <c r="B20" s="182" t="s">
        <v>148</v>
      </c>
      <c r="C20" s="98"/>
      <c r="D20" s="98"/>
      <c r="E20" s="98"/>
      <c r="F20" s="130"/>
      <c r="G20" s="131"/>
      <c r="H20" s="131"/>
      <c r="I20" s="131"/>
      <c r="J20" s="131">
        <f t="shared" si="0"/>
        <v>0</v>
      </c>
      <c r="K20" s="98"/>
      <c r="L20" s="98"/>
      <c r="M20" s="98"/>
      <c r="N20" s="98"/>
      <c r="O20" s="98"/>
      <c r="P20" s="98"/>
      <c r="Q20" s="98"/>
      <c r="R20" s="98"/>
      <c r="S20" s="98"/>
      <c r="T20" s="98"/>
      <c r="U20" s="98"/>
      <c r="V20" s="98"/>
      <c r="W20" s="98"/>
      <c r="X20" s="98"/>
      <c r="Y20" s="98"/>
      <c r="Z20" s="98"/>
      <c r="AA20" s="98"/>
      <c r="AB20" s="98"/>
      <c r="AC20" s="98"/>
      <c r="AD20" s="98"/>
      <c r="AE20" s="98"/>
      <c r="AF20" s="98"/>
      <c r="AG20" s="98"/>
    </row>
    <row r="21" spans="1:33" s="104" customFormat="1" ht="36" customHeight="1">
      <c r="A21" s="158" t="s">
        <v>165</v>
      </c>
      <c r="B21" s="182"/>
      <c r="C21" s="98"/>
      <c r="D21" s="98"/>
      <c r="E21" s="98"/>
      <c r="F21" s="130"/>
      <c r="G21" s="131"/>
      <c r="H21" s="183">
        <f>H19+H18+H16+H14+H7</f>
        <v>464250</v>
      </c>
      <c r="I21" s="183">
        <f>I19+I18+I16+I14+I7</f>
        <v>14880</v>
      </c>
      <c r="J21" s="183">
        <f>J19+J18+J16+J14+J7</f>
        <v>479130</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5"/>
    </row>
    <row r="22" spans="1:33" s="104" customFormat="1" ht="30">
      <c r="A22" s="251" t="s">
        <v>147</v>
      </c>
      <c r="B22" s="116" t="s">
        <v>151</v>
      </c>
      <c r="C22" s="98"/>
      <c r="D22" s="98"/>
      <c r="E22" s="98"/>
      <c r="F22" s="132"/>
      <c r="G22" s="132"/>
      <c r="H22" s="25">
        <f>H23</f>
        <v>168000</v>
      </c>
      <c r="I22" s="25">
        <f>I23</f>
        <v>33600</v>
      </c>
      <c r="J22" s="25">
        <f t="shared" si="0"/>
        <v>201600</v>
      </c>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s="104" customFormat="1" ht="150">
      <c r="A23" s="251"/>
      <c r="B23" s="186" t="s">
        <v>86</v>
      </c>
      <c r="C23" s="187" t="s">
        <v>150</v>
      </c>
      <c r="D23" s="98"/>
      <c r="E23" s="98" t="s">
        <v>5</v>
      </c>
      <c r="F23" s="130">
        <v>2</v>
      </c>
      <c r="G23" s="131">
        <v>84000</v>
      </c>
      <c r="H23" s="131">
        <f>F23*G23</f>
        <v>168000</v>
      </c>
      <c r="I23" s="133">
        <f>H23*0.2</f>
        <v>33600</v>
      </c>
      <c r="J23" s="131">
        <f t="shared" si="0"/>
        <v>201600</v>
      </c>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s="104" customFormat="1" ht="30">
      <c r="A24" s="251"/>
      <c r="B24" s="134" t="s">
        <v>160</v>
      </c>
      <c r="C24" s="98"/>
      <c r="D24" s="98"/>
      <c r="E24" s="98"/>
      <c r="F24" s="132"/>
      <c r="G24" s="132"/>
      <c r="H24" s="25">
        <f>H25</f>
        <v>50000</v>
      </c>
      <c r="I24" s="25">
        <f>I25</f>
        <v>0</v>
      </c>
      <c r="J24" s="25">
        <f t="shared" si="0"/>
        <v>50000</v>
      </c>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s="139" customFormat="1" ht="45">
      <c r="A25" s="251"/>
      <c r="B25" s="188" t="s">
        <v>86</v>
      </c>
      <c r="C25" s="189" t="s">
        <v>249</v>
      </c>
      <c r="D25" s="135"/>
      <c r="E25" s="135" t="s">
        <v>3</v>
      </c>
      <c r="F25" s="136">
        <v>1</v>
      </c>
      <c r="G25" s="137">
        <v>50000</v>
      </c>
      <c r="H25" s="137">
        <f>F25*G25</f>
        <v>50000</v>
      </c>
      <c r="I25" s="137">
        <v>0</v>
      </c>
      <c r="J25" s="137">
        <f t="shared" si="0"/>
        <v>50000</v>
      </c>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row>
    <row r="26" spans="1:33" s="104" customFormat="1" ht="30">
      <c r="A26" s="158" t="s">
        <v>161</v>
      </c>
      <c r="B26" s="190"/>
      <c r="C26" s="187"/>
      <c r="D26" s="98"/>
      <c r="E26" s="98"/>
      <c r="F26" s="130"/>
      <c r="G26" s="131"/>
      <c r="H26" s="26">
        <f>H24+H22</f>
        <v>218000</v>
      </c>
      <c r="I26" s="26">
        <f>I24+I22</f>
        <v>33600</v>
      </c>
      <c r="J26" s="191">
        <f t="shared" si="0"/>
        <v>251600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s="104" customFormat="1" ht="15">
      <c r="A27" s="230" t="s">
        <v>149</v>
      </c>
      <c r="B27" s="116" t="s">
        <v>154</v>
      </c>
      <c r="C27" s="98"/>
      <c r="D27" s="98"/>
      <c r="E27" s="98"/>
      <c r="F27" s="132"/>
      <c r="G27" s="132"/>
      <c r="H27" s="25">
        <f>H28+H30</f>
        <v>298000</v>
      </c>
      <c r="I27" s="25">
        <f>I28+I30</f>
        <v>40000</v>
      </c>
      <c r="J27" s="25">
        <f t="shared" si="0"/>
        <v>338000</v>
      </c>
      <c r="K27" s="98"/>
      <c r="L27" s="98"/>
      <c r="M27" s="98"/>
      <c r="N27" s="98"/>
      <c r="O27" s="98"/>
      <c r="P27" s="98"/>
      <c r="Q27" s="98"/>
      <c r="R27" s="98"/>
      <c r="S27" s="98"/>
      <c r="T27" s="98"/>
      <c r="U27" s="98"/>
      <c r="V27" s="98"/>
      <c r="W27" s="98"/>
      <c r="X27" s="98"/>
      <c r="Y27" s="98"/>
      <c r="Z27" s="98"/>
      <c r="AA27" s="98"/>
      <c r="AB27" s="98"/>
      <c r="AC27" s="98"/>
      <c r="AD27" s="98"/>
      <c r="AE27" s="98"/>
      <c r="AF27" s="98"/>
      <c r="AG27" s="98"/>
    </row>
    <row r="28" spans="1:33" s="104" customFormat="1" ht="15">
      <c r="A28" s="231"/>
      <c r="B28" s="98" t="s">
        <v>77</v>
      </c>
      <c r="C28" s="98"/>
      <c r="D28" s="98"/>
      <c r="E28" s="98"/>
      <c r="F28" s="130"/>
      <c r="G28" s="131"/>
      <c r="H28" s="131">
        <f>H29</f>
        <v>200000</v>
      </c>
      <c r="I28" s="133">
        <f>H28*0.2</f>
        <v>40000</v>
      </c>
      <c r="J28" s="131">
        <f t="shared" si="0"/>
        <v>240000</v>
      </c>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104" customFormat="1" ht="30">
      <c r="A29" s="231"/>
      <c r="B29" s="98" t="s">
        <v>80</v>
      </c>
      <c r="C29" s="99" t="s">
        <v>153</v>
      </c>
      <c r="D29" s="98"/>
      <c r="E29" s="98" t="s">
        <v>152</v>
      </c>
      <c r="F29" s="130">
        <v>1</v>
      </c>
      <c r="G29" s="131">
        <v>200000</v>
      </c>
      <c r="H29" s="131">
        <f>F29*G29</f>
        <v>200000</v>
      </c>
      <c r="I29" s="133">
        <f>H29*0.2</f>
        <v>40000</v>
      </c>
      <c r="J29" s="131">
        <f t="shared" si="0"/>
        <v>240000</v>
      </c>
      <c r="K29" s="98"/>
      <c r="L29" s="98"/>
      <c r="M29" s="98"/>
      <c r="N29" s="98"/>
      <c r="O29" s="98"/>
      <c r="P29" s="98"/>
      <c r="Q29" s="98"/>
      <c r="R29" s="98"/>
      <c r="S29" s="98"/>
      <c r="T29" s="98"/>
      <c r="U29" s="98"/>
      <c r="V29" s="98"/>
      <c r="W29" s="98"/>
      <c r="X29" s="98"/>
      <c r="Y29" s="98"/>
      <c r="Z29" s="98"/>
      <c r="AA29" s="98"/>
      <c r="AB29" s="98"/>
      <c r="AC29" s="98"/>
      <c r="AD29" s="98"/>
      <c r="AE29" s="98"/>
      <c r="AF29" s="98"/>
      <c r="AG29" s="98"/>
    </row>
    <row r="30" spans="1:33" s="104" customFormat="1" ht="33" customHeight="1">
      <c r="A30" s="231"/>
      <c r="B30" s="192" t="s">
        <v>91</v>
      </c>
      <c r="C30" s="98"/>
      <c r="D30" s="98"/>
      <c r="E30" s="98"/>
      <c r="F30" s="130"/>
      <c r="G30" s="131"/>
      <c r="H30" s="131">
        <f>H31+H32</f>
        <v>98000</v>
      </c>
      <c r="I30" s="133">
        <f>I31+I32</f>
        <v>0</v>
      </c>
      <c r="J30" s="131">
        <f t="shared" si="0"/>
        <v>98000</v>
      </c>
      <c r="K30" s="98"/>
      <c r="L30" s="98"/>
      <c r="M30" s="98"/>
      <c r="N30" s="98"/>
      <c r="O30" s="98"/>
      <c r="P30" s="98"/>
      <c r="Q30" s="98"/>
      <c r="R30" s="98"/>
      <c r="S30" s="98"/>
      <c r="T30" s="98"/>
      <c r="U30" s="98"/>
      <c r="V30" s="98"/>
      <c r="W30" s="98"/>
      <c r="X30" s="98"/>
      <c r="Y30" s="98"/>
      <c r="Z30" s="98"/>
      <c r="AA30" s="98"/>
      <c r="AB30" s="98"/>
      <c r="AC30" s="98"/>
      <c r="AD30" s="98"/>
      <c r="AE30" s="98"/>
      <c r="AF30" s="98"/>
      <c r="AG30" s="98"/>
    </row>
    <row r="31" spans="1:33" s="104" customFormat="1" ht="30">
      <c r="A31" s="231"/>
      <c r="B31" s="233" t="s">
        <v>93</v>
      </c>
      <c r="C31" s="99" t="s">
        <v>215</v>
      </c>
      <c r="D31" s="98"/>
      <c r="E31" s="98" t="s">
        <v>65</v>
      </c>
      <c r="F31" s="130">
        <f>2*300</f>
        <v>600</v>
      </c>
      <c r="G31" s="131">
        <v>140</v>
      </c>
      <c r="H31" s="131">
        <f>F31*G31</f>
        <v>84000</v>
      </c>
      <c r="I31" s="133">
        <v>0</v>
      </c>
      <c r="J31" s="131">
        <f t="shared" si="0"/>
        <v>84000</v>
      </c>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s="104" customFormat="1" ht="30">
      <c r="A32" s="231"/>
      <c r="B32" s="234"/>
      <c r="C32" s="99" t="s">
        <v>216</v>
      </c>
      <c r="D32" s="98"/>
      <c r="E32" s="98" t="s">
        <v>65</v>
      </c>
      <c r="F32" s="130">
        <v>100</v>
      </c>
      <c r="G32" s="131">
        <v>140</v>
      </c>
      <c r="H32" s="131">
        <f>F32*G32</f>
        <v>14000</v>
      </c>
      <c r="I32" s="133">
        <v>0</v>
      </c>
      <c r="J32" s="131">
        <f t="shared" si="0"/>
        <v>14000</v>
      </c>
      <c r="K32" s="98"/>
      <c r="L32" s="98"/>
      <c r="M32" s="98"/>
      <c r="N32" s="98"/>
      <c r="O32" s="98"/>
      <c r="P32" s="98"/>
      <c r="Q32" s="98"/>
      <c r="R32" s="98"/>
      <c r="S32" s="98"/>
      <c r="T32" s="98"/>
      <c r="U32" s="98"/>
      <c r="V32" s="98"/>
      <c r="W32" s="98"/>
      <c r="X32" s="98"/>
      <c r="Y32" s="98"/>
      <c r="Z32" s="98"/>
      <c r="AA32" s="98"/>
      <c r="AB32" s="98"/>
      <c r="AC32" s="98"/>
      <c r="AD32" s="98"/>
      <c r="AE32" s="98"/>
      <c r="AF32" s="98"/>
      <c r="AG32" s="98"/>
    </row>
    <row r="33" spans="1:33" s="104" customFormat="1" ht="15">
      <c r="A33" s="231"/>
      <c r="B33" s="116" t="s">
        <v>157</v>
      </c>
      <c r="C33" s="98"/>
      <c r="D33" s="98"/>
      <c r="E33" s="98"/>
      <c r="F33" s="132"/>
      <c r="G33" s="132"/>
      <c r="H33" s="25">
        <f>H34</f>
        <v>500000</v>
      </c>
      <c r="I33" s="25">
        <f>I34</f>
        <v>0</v>
      </c>
      <c r="J33" s="25">
        <f t="shared" si="0"/>
        <v>500000</v>
      </c>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s="104" customFormat="1" ht="15">
      <c r="A34" s="231"/>
      <c r="B34" s="98" t="s">
        <v>77</v>
      </c>
      <c r="C34" s="99"/>
      <c r="D34" s="98"/>
      <c r="E34" s="98"/>
      <c r="F34" s="130"/>
      <c r="G34" s="131"/>
      <c r="H34" s="131">
        <f>H35</f>
        <v>500000</v>
      </c>
      <c r="I34" s="141"/>
      <c r="J34" s="131">
        <f t="shared" si="0"/>
        <v>500000</v>
      </c>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s="104" customFormat="1" ht="90">
      <c r="A35" s="231"/>
      <c r="B35" s="193" t="s">
        <v>78</v>
      </c>
      <c r="C35" s="101" t="s">
        <v>155</v>
      </c>
      <c r="D35" s="98"/>
      <c r="E35" s="98" t="s">
        <v>152</v>
      </c>
      <c r="F35" s="130">
        <v>5</v>
      </c>
      <c r="G35" s="131">
        <v>100000</v>
      </c>
      <c r="H35" s="131">
        <f>F35*G35</f>
        <v>500000</v>
      </c>
      <c r="I35" s="133">
        <f>H35*0.2</f>
        <v>100000</v>
      </c>
      <c r="J35" s="131">
        <f t="shared" si="0"/>
        <v>600000</v>
      </c>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s="104" customFormat="1" ht="15">
      <c r="A36" s="231"/>
      <c r="B36" s="116" t="s">
        <v>158</v>
      </c>
      <c r="C36" s="98"/>
      <c r="D36" s="98"/>
      <c r="E36" s="98"/>
      <c r="F36" s="132"/>
      <c r="G36" s="132"/>
      <c r="H36" s="25">
        <f>H37</f>
        <v>25000</v>
      </c>
      <c r="I36" s="25">
        <f>I37</f>
        <v>5000</v>
      </c>
      <c r="J36" s="25">
        <f t="shared" si="0"/>
        <v>30000</v>
      </c>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s="104" customFormat="1" ht="23.25" customHeight="1">
      <c r="A37" s="231"/>
      <c r="B37" s="98" t="s">
        <v>77</v>
      </c>
      <c r="C37" s="101"/>
      <c r="D37" s="98"/>
      <c r="E37" s="98"/>
      <c r="F37" s="130"/>
      <c r="G37" s="131"/>
      <c r="H37" s="131">
        <f>H38</f>
        <v>25000</v>
      </c>
      <c r="I37" s="133">
        <f>H37*0.2</f>
        <v>5000</v>
      </c>
      <c r="J37" s="131">
        <f t="shared" si="0"/>
        <v>30000</v>
      </c>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s="104" customFormat="1" ht="45">
      <c r="A38" s="232"/>
      <c r="B38" s="193" t="s">
        <v>78</v>
      </c>
      <c r="C38" s="99" t="s">
        <v>156</v>
      </c>
      <c r="D38" s="98"/>
      <c r="E38" s="98" t="s">
        <v>152</v>
      </c>
      <c r="F38" s="130">
        <v>1</v>
      </c>
      <c r="G38" s="131">
        <v>25000</v>
      </c>
      <c r="H38" s="131">
        <f>F38*G38</f>
        <v>25000</v>
      </c>
      <c r="I38" s="133">
        <f>H38*0.2</f>
        <v>5000</v>
      </c>
      <c r="J38" s="131">
        <f t="shared" si="0"/>
        <v>30000</v>
      </c>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s="124" customFormat="1" ht="15">
      <c r="A39" s="121" t="s">
        <v>159</v>
      </c>
      <c r="B39" s="121"/>
      <c r="C39" s="121"/>
      <c r="D39" s="121"/>
      <c r="E39" s="121"/>
      <c r="F39" s="142"/>
      <c r="G39" s="142"/>
      <c r="H39" s="25">
        <f>H36+H33+H27</f>
        <v>823000</v>
      </c>
      <c r="I39" s="25">
        <f>I36+I33+I27</f>
        <v>45000</v>
      </c>
      <c r="J39" s="25">
        <f t="shared" si="0"/>
        <v>868000</v>
      </c>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21"/>
    </row>
    <row r="40" spans="1:33" s="104" customFormat="1" ht="15">
      <c r="A40" s="121" t="s">
        <v>163</v>
      </c>
      <c r="B40" s="98"/>
      <c r="C40" s="98"/>
      <c r="D40" s="98"/>
      <c r="E40" s="98"/>
      <c r="F40" s="130"/>
      <c r="G40" s="131"/>
      <c r="H40" s="131"/>
      <c r="I40" s="131"/>
      <c r="J40" s="131">
        <f t="shared" si="0"/>
        <v>0</v>
      </c>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s="104" customFormat="1" ht="15">
      <c r="A41" s="121" t="s">
        <v>162</v>
      </c>
      <c r="B41" s="98"/>
      <c r="C41" s="98"/>
      <c r="D41" s="98"/>
      <c r="E41" s="98"/>
      <c r="F41" s="130"/>
      <c r="G41" s="131"/>
      <c r="H41" s="131"/>
      <c r="I41" s="131"/>
      <c r="J41" s="131">
        <f t="shared" si="0"/>
        <v>0</v>
      </c>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s="124" customFormat="1" ht="15">
      <c r="A42" s="229" t="s">
        <v>164</v>
      </c>
      <c r="B42" s="229"/>
      <c r="C42" s="121"/>
      <c r="D42" s="121"/>
      <c r="E42" s="121"/>
      <c r="F42" s="142"/>
      <c r="G42" s="142"/>
      <c r="H42" s="25">
        <f>H21+H26+H39</f>
        <v>1505250</v>
      </c>
      <c r="I42" s="25">
        <f>I21+I26+I39</f>
        <v>93480</v>
      </c>
      <c r="J42" s="25">
        <f t="shared" si="0"/>
        <v>1598730</v>
      </c>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5" spans="1:4" ht="42" customHeight="1">
      <c r="A45" s="57" t="s">
        <v>6</v>
      </c>
      <c r="B45" s="228" t="s">
        <v>7</v>
      </c>
      <c r="C45" s="228"/>
      <c r="D45" s="228"/>
    </row>
    <row r="46" spans="1:4" ht="45.75" customHeight="1">
      <c r="A46" s="86" t="s">
        <v>8</v>
      </c>
      <c r="B46" s="228" t="s">
        <v>9</v>
      </c>
      <c r="C46" s="228"/>
      <c r="D46" s="228"/>
    </row>
  </sheetData>
  <sheetProtection/>
  <mergeCells count="26">
    <mergeCell ref="B45:D45"/>
    <mergeCell ref="B46:D46"/>
    <mergeCell ref="A6:A20"/>
    <mergeCell ref="B6:AG6"/>
    <mergeCell ref="A22:A25"/>
    <mergeCell ref="A27:A38"/>
    <mergeCell ref="B31:B32"/>
    <mergeCell ref="A42:B42"/>
    <mergeCell ref="M2:M4"/>
    <mergeCell ref="N2:N4"/>
    <mergeCell ref="O2:O4"/>
    <mergeCell ref="P2:P4"/>
    <mergeCell ref="AD2:AD3"/>
    <mergeCell ref="AG2:AG4"/>
    <mergeCell ref="G2:G4"/>
    <mergeCell ref="H2:H4"/>
    <mergeCell ref="I2:I4"/>
    <mergeCell ref="J2:J4"/>
    <mergeCell ref="K2:K4"/>
    <mergeCell ref="L2:L4"/>
    <mergeCell ref="A2:A4"/>
    <mergeCell ref="B2:B4"/>
    <mergeCell ref="C2:C4"/>
    <mergeCell ref="D2:D4"/>
    <mergeCell ref="E2:E4"/>
    <mergeCell ref="F2:F4"/>
  </mergeCells>
  <printOptions horizontalCentered="1"/>
  <pageMargins left="0.5118110236220472" right="0.15748031496062992" top="0.6299212598425197" bottom="0.3937007874015748" header="0.31496062992125984" footer="0.15748031496062992"/>
  <pageSetup horizontalDpi="600" verticalDpi="600" orientation="landscape" paperSize="9" scale="57" r:id="rId2"/>
  <headerFooter>
    <oddFooter>&amp;C&amp;P / &amp;N</oddFooter>
  </headerFooter>
  <drawing r:id="rId1"/>
</worksheet>
</file>

<file path=xl/worksheets/sheet5.xml><?xml version="1.0" encoding="utf-8"?>
<worksheet xmlns="http://schemas.openxmlformats.org/spreadsheetml/2006/main" xmlns:r="http://schemas.openxmlformats.org/officeDocument/2006/relationships">
  <dimension ref="A1:AH47"/>
  <sheetViews>
    <sheetView view="pageBreakPreview" zoomScale="60" zoomScalePageLayoutView="0" workbookViewId="0" topLeftCell="A1">
      <selection activeCell="B7" sqref="B7:G7"/>
    </sheetView>
  </sheetViews>
  <sheetFormatPr defaultColWidth="9.140625" defaultRowHeight="15"/>
  <cols>
    <col min="1" max="1" width="21.57421875" style="2" customWidth="1"/>
    <col min="2" max="2" width="38.57421875" style="84" customWidth="1"/>
    <col min="3" max="3" width="34.7109375" style="84" customWidth="1"/>
    <col min="4" max="4" width="17.7109375" style="84" customWidth="1"/>
    <col min="5" max="5" width="13.28125" style="84" customWidth="1"/>
    <col min="6" max="6" width="17.7109375" style="87" customWidth="1"/>
    <col min="7" max="7" width="20.8515625" style="89" customWidth="1"/>
    <col min="8" max="8" width="23.28125" style="89" customWidth="1"/>
    <col min="9" max="9" width="18.7109375" style="87" customWidth="1"/>
    <col min="10" max="10" width="17.57421875" style="87" customWidth="1"/>
    <col min="11" max="11" width="20.28125" style="84" hidden="1" customWidth="1"/>
    <col min="12" max="12" width="15.8515625" style="84" hidden="1" customWidth="1"/>
    <col min="13" max="13" width="23.57421875" style="84" hidden="1" customWidth="1"/>
    <col min="14" max="14" width="15.8515625" style="84" hidden="1" customWidth="1"/>
    <col min="15" max="15" width="18.140625" style="84" hidden="1" customWidth="1"/>
    <col min="16" max="16" width="21.8515625" style="84" hidden="1" customWidth="1"/>
    <col min="17" max="19" width="0" style="84" hidden="1" customWidth="1"/>
    <col min="20" max="20" width="16.00390625" style="84" hidden="1" customWidth="1"/>
    <col min="21" max="21" width="14.57421875" style="84" hidden="1" customWidth="1"/>
    <col min="22" max="22" width="16.00390625" style="84" hidden="1" customWidth="1"/>
    <col min="23" max="31" width="0" style="84" hidden="1" customWidth="1"/>
    <col min="32" max="32" width="14.8515625" style="84" hidden="1" customWidth="1"/>
    <col min="33" max="33" width="24.7109375" style="84" customWidth="1"/>
    <col min="34" max="34" width="49.28125" style="84" hidden="1" customWidth="1"/>
    <col min="35" max="16384" width="9.140625" style="84" customWidth="1"/>
  </cols>
  <sheetData>
    <row r="1" spans="1:7" ht="42" customHeight="1" thickBot="1">
      <c r="A1" s="2" t="s">
        <v>242</v>
      </c>
      <c r="B1" s="2"/>
      <c r="C1" s="2"/>
      <c r="D1" s="2"/>
      <c r="E1" s="2"/>
      <c r="F1" s="84"/>
      <c r="G1" s="84"/>
    </row>
    <row r="2" spans="1:34" ht="15">
      <c r="A2" s="255" t="s">
        <v>143</v>
      </c>
      <c r="B2" s="257" t="s">
        <v>112</v>
      </c>
      <c r="C2" s="257" t="s">
        <v>4</v>
      </c>
      <c r="D2" s="257" t="s">
        <v>114</v>
      </c>
      <c r="E2" s="257" t="s">
        <v>115</v>
      </c>
      <c r="F2" s="257" t="s">
        <v>116</v>
      </c>
      <c r="G2" s="257" t="s">
        <v>168</v>
      </c>
      <c r="H2" s="257" t="s">
        <v>169</v>
      </c>
      <c r="I2" s="196" t="s">
        <v>32</v>
      </c>
      <c r="J2" s="260" t="s">
        <v>119</v>
      </c>
      <c r="K2" s="253" t="s">
        <v>120</v>
      </c>
      <c r="L2" s="253" t="s">
        <v>121</v>
      </c>
      <c r="M2" s="253" t="s">
        <v>122</v>
      </c>
      <c r="N2" s="253" t="s">
        <v>123</v>
      </c>
      <c r="O2" s="253" t="s">
        <v>124</v>
      </c>
      <c r="P2" s="253" t="s">
        <v>124</v>
      </c>
      <c r="Q2" s="197" t="s">
        <v>127</v>
      </c>
      <c r="R2" s="197" t="s">
        <v>128</v>
      </c>
      <c r="S2" s="197" t="s">
        <v>128</v>
      </c>
      <c r="T2" s="197" t="s">
        <v>129</v>
      </c>
      <c r="U2" s="197" t="s">
        <v>130</v>
      </c>
      <c r="V2" s="197" t="s">
        <v>130</v>
      </c>
      <c r="W2" s="197" t="s">
        <v>131</v>
      </c>
      <c r="X2" s="197" t="s">
        <v>132</v>
      </c>
      <c r="Y2" s="197" t="s">
        <v>132</v>
      </c>
      <c r="Z2" s="197" t="s">
        <v>133</v>
      </c>
      <c r="AA2" s="197" t="s">
        <v>134</v>
      </c>
      <c r="AB2" s="197" t="s">
        <v>134</v>
      </c>
      <c r="AC2" s="197" t="s">
        <v>135</v>
      </c>
      <c r="AD2" s="257" t="s">
        <v>136</v>
      </c>
      <c r="AE2" s="197" t="s">
        <v>136</v>
      </c>
      <c r="AF2" s="197" t="s">
        <v>137</v>
      </c>
      <c r="AG2" s="257" t="s">
        <v>171</v>
      </c>
      <c r="AH2" s="197" t="s">
        <v>140</v>
      </c>
    </row>
    <row r="3" spans="1:34" ht="15.75" thickBot="1">
      <c r="A3" s="256"/>
      <c r="B3" s="258"/>
      <c r="C3" s="258" t="s">
        <v>113</v>
      </c>
      <c r="D3" s="258"/>
      <c r="E3" s="258"/>
      <c r="F3" s="258"/>
      <c r="G3" s="258" t="s">
        <v>117</v>
      </c>
      <c r="H3" s="258" t="s">
        <v>117</v>
      </c>
      <c r="I3" s="198" t="s">
        <v>118</v>
      </c>
      <c r="J3" s="261"/>
      <c r="K3" s="254"/>
      <c r="L3" s="254" t="s">
        <v>118</v>
      </c>
      <c r="M3" s="254" t="s">
        <v>118</v>
      </c>
      <c r="N3" s="254" t="s">
        <v>118</v>
      </c>
      <c r="O3" s="254" t="s">
        <v>125</v>
      </c>
      <c r="P3" s="254" t="s">
        <v>126</v>
      </c>
      <c r="Q3" s="199" t="s">
        <v>118</v>
      </c>
      <c r="R3" s="199" t="s">
        <v>125</v>
      </c>
      <c r="S3" s="199" t="s">
        <v>126</v>
      </c>
      <c r="T3" s="199" t="s">
        <v>118</v>
      </c>
      <c r="U3" s="199" t="s">
        <v>125</v>
      </c>
      <c r="V3" s="199" t="s">
        <v>126</v>
      </c>
      <c r="W3" s="199" t="s">
        <v>118</v>
      </c>
      <c r="X3" s="199" t="s">
        <v>125</v>
      </c>
      <c r="Y3" s="199" t="s">
        <v>126</v>
      </c>
      <c r="Z3" s="199" t="s">
        <v>118</v>
      </c>
      <c r="AA3" s="199" t="s">
        <v>125</v>
      </c>
      <c r="AB3" s="199" t="s">
        <v>126</v>
      </c>
      <c r="AC3" s="199" t="s">
        <v>118</v>
      </c>
      <c r="AD3" s="259"/>
      <c r="AE3" s="200" t="s">
        <v>126</v>
      </c>
      <c r="AF3" s="200" t="s">
        <v>138</v>
      </c>
      <c r="AG3" s="258"/>
      <c r="AH3" s="200" t="s">
        <v>142</v>
      </c>
    </row>
    <row r="4" spans="1:34" ht="15.75" thickBot="1">
      <c r="A4" s="256"/>
      <c r="B4" s="258"/>
      <c r="C4" s="258"/>
      <c r="D4" s="258"/>
      <c r="E4" s="258"/>
      <c r="F4" s="258"/>
      <c r="G4" s="258" t="s">
        <v>118</v>
      </c>
      <c r="H4" s="258" t="s">
        <v>118</v>
      </c>
      <c r="I4" s="198"/>
      <c r="J4" s="261"/>
      <c r="K4" s="254"/>
      <c r="L4" s="254"/>
      <c r="M4" s="254"/>
      <c r="N4" s="254"/>
      <c r="O4" s="254"/>
      <c r="P4" s="254"/>
      <c r="AE4" s="200"/>
      <c r="AF4" s="200" t="s">
        <v>139</v>
      </c>
      <c r="AG4" s="258"/>
      <c r="AH4" s="199"/>
    </row>
    <row r="5" spans="1:34" ht="15">
      <c r="A5" s="163">
        <v>0</v>
      </c>
      <c r="B5" s="167">
        <v>1</v>
      </c>
      <c r="C5" s="167">
        <v>2</v>
      </c>
      <c r="D5" s="167">
        <v>3</v>
      </c>
      <c r="E5" s="167">
        <v>4</v>
      </c>
      <c r="F5" s="167">
        <v>5</v>
      </c>
      <c r="G5" s="167">
        <v>6</v>
      </c>
      <c r="H5" s="167">
        <v>7</v>
      </c>
      <c r="I5" s="167">
        <v>8</v>
      </c>
      <c r="J5" s="167" t="s">
        <v>170</v>
      </c>
      <c r="K5" s="167"/>
      <c r="L5" s="167"/>
      <c r="M5" s="167"/>
      <c r="N5" s="167"/>
      <c r="O5" s="167"/>
      <c r="P5" s="167"/>
      <c r="Q5" s="60"/>
      <c r="R5" s="60"/>
      <c r="S5" s="60"/>
      <c r="T5" s="60"/>
      <c r="U5" s="60"/>
      <c r="V5" s="60"/>
      <c r="W5" s="60"/>
      <c r="X5" s="60"/>
      <c r="Y5" s="60"/>
      <c r="Z5" s="60"/>
      <c r="AA5" s="60"/>
      <c r="AB5" s="60"/>
      <c r="AC5" s="60"/>
      <c r="AD5" s="60"/>
      <c r="AE5" s="167"/>
      <c r="AF5" s="167"/>
      <c r="AG5" s="167"/>
      <c r="AH5" s="168"/>
    </row>
    <row r="6" spans="1:33" s="104" customFormat="1" ht="43.5" customHeight="1">
      <c r="A6" s="252" t="s">
        <v>141</v>
      </c>
      <c r="B6" s="265" t="s">
        <v>141</v>
      </c>
      <c r="C6" s="266"/>
      <c r="D6" s="266"/>
      <c r="E6" s="266"/>
      <c r="F6" s="266"/>
      <c r="G6" s="266"/>
      <c r="H6" s="266"/>
      <c r="I6" s="266"/>
      <c r="J6" s="267"/>
      <c r="K6" s="201"/>
      <c r="L6" s="201"/>
      <c r="M6" s="201"/>
      <c r="N6" s="201"/>
      <c r="O6" s="201"/>
      <c r="P6" s="201"/>
      <c r="Q6" s="201"/>
      <c r="R6" s="201"/>
      <c r="S6" s="201"/>
      <c r="T6" s="201"/>
      <c r="U6" s="201"/>
      <c r="V6" s="201"/>
      <c r="W6" s="201"/>
      <c r="X6" s="201"/>
      <c r="Y6" s="201"/>
      <c r="Z6" s="201"/>
      <c r="AA6" s="201"/>
      <c r="AB6" s="201"/>
      <c r="AC6" s="201"/>
      <c r="AD6" s="201"/>
      <c r="AE6" s="201"/>
      <c r="AF6" s="201"/>
      <c r="AG6" s="201"/>
    </row>
    <row r="7" spans="1:33" s="104" customFormat="1" ht="71.25" customHeight="1">
      <c r="A7" s="252"/>
      <c r="B7" s="262" t="s">
        <v>205</v>
      </c>
      <c r="C7" s="263"/>
      <c r="D7" s="263"/>
      <c r="E7" s="263"/>
      <c r="F7" s="263"/>
      <c r="G7" s="264"/>
      <c r="H7" s="131">
        <f>H8+H13</f>
        <v>208000</v>
      </c>
      <c r="I7" s="131">
        <f>I8+I13</f>
        <v>8000</v>
      </c>
      <c r="J7" s="131">
        <f>H7+I7</f>
        <v>216000</v>
      </c>
      <c r="K7" s="103"/>
      <c r="L7" s="103"/>
      <c r="M7" s="103"/>
      <c r="N7" s="103"/>
      <c r="O7" s="103"/>
      <c r="P7" s="103"/>
      <c r="Q7" s="103"/>
      <c r="R7" s="103"/>
      <c r="S7" s="103"/>
      <c r="T7" s="103"/>
      <c r="U7" s="103"/>
      <c r="V7" s="103"/>
      <c r="W7" s="103"/>
      <c r="X7" s="103"/>
      <c r="Y7" s="103"/>
      <c r="Z7" s="103"/>
      <c r="AA7" s="103"/>
      <c r="AB7" s="103"/>
      <c r="AC7" s="103"/>
      <c r="AD7" s="103"/>
      <c r="AE7" s="103"/>
      <c r="AF7" s="103"/>
      <c r="AG7" s="129"/>
    </row>
    <row r="8" spans="1:33" s="104" customFormat="1" ht="47.25" customHeight="1">
      <c r="A8" s="252"/>
      <c r="B8" s="186" t="s">
        <v>87</v>
      </c>
      <c r="C8" s="132"/>
      <c r="D8" s="132"/>
      <c r="E8" s="132"/>
      <c r="F8" s="130"/>
      <c r="G8" s="131"/>
      <c r="H8" s="131">
        <f>H9+H10+H11+H12</f>
        <v>168000</v>
      </c>
      <c r="I8" s="131"/>
      <c r="J8" s="131">
        <f aca="true" t="shared" si="0" ref="J8:J42">H8+I8</f>
        <v>168000</v>
      </c>
      <c r="K8" s="98"/>
      <c r="L8" s="98"/>
      <c r="M8" s="98"/>
      <c r="N8" s="98"/>
      <c r="O8" s="98"/>
      <c r="P8" s="98"/>
      <c r="Q8" s="98"/>
      <c r="R8" s="98"/>
      <c r="S8" s="98"/>
      <c r="T8" s="98"/>
      <c r="U8" s="98"/>
      <c r="V8" s="98"/>
      <c r="W8" s="98"/>
      <c r="X8" s="98"/>
      <c r="Y8" s="98"/>
      <c r="Z8" s="98"/>
      <c r="AA8" s="98"/>
      <c r="AB8" s="98"/>
      <c r="AC8" s="98"/>
      <c r="AD8" s="98"/>
      <c r="AE8" s="98"/>
      <c r="AF8" s="98"/>
      <c r="AG8" s="98"/>
    </row>
    <row r="9" spans="1:33" s="104" customFormat="1" ht="15">
      <c r="A9" s="252"/>
      <c r="B9" s="170" t="s">
        <v>201</v>
      </c>
      <c r="C9" s="171" t="s">
        <v>258</v>
      </c>
      <c r="D9" s="172" t="s">
        <v>146</v>
      </c>
      <c r="E9" s="173" t="s">
        <v>65</v>
      </c>
      <c r="F9" s="174">
        <f>4*10*30</f>
        <v>1200</v>
      </c>
      <c r="G9" s="175">
        <v>85</v>
      </c>
      <c r="H9" s="175">
        <f>F9*G9</f>
        <v>102000</v>
      </c>
      <c r="I9" s="131">
        <f>H9*0%</f>
        <v>0</v>
      </c>
      <c r="J9" s="131">
        <f t="shared" si="0"/>
        <v>102000</v>
      </c>
      <c r="K9" s="98"/>
      <c r="L9" s="98"/>
      <c r="M9" s="98"/>
      <c r="N9" s="98"/>
      <c r="O9" s="98"/>
      <c r="P9" s="98"/>
      <c r="Q9" s="98"/>
      <c r="R9" s="98"/>
      <c r="S9" s="98"/>
      <c r="T9" s="98"/>
      <c r="U9" s="98"/>
      <c r="V9" s="98"/>
      <c r="W9" s="98"/>
      <c r="X9" s="98"/>
      <c r="Y9" s="98"/>
      <c r="Z9" s="98"/>
      <c r="AA9" s="98"/>
      <c r="AB9" s="98"/>
      <c r="AC9" s="98"/>
      <c r="AD9" s="98"/>
      <c r="AE9" s="98"/>
      <c r="AF9" s="98"/>
      <c r="AG9" s="98"/>
    </row>
    <row r="10" spans="1:33" s="104" customFormat="1" ht="15">
      <c r="A10" s="252"/>
      <c r="B10" s="170" t="s">
        <v>199</v>
      </c>
      <c r="C10" s="171" t="s">
        <v>256</v>
      </c>
      <c r="D10" s="172"/>
      <c r="E10" s="173" t="s">
        <v>65</v>
      </c>
      <c r="F10" s="174">
        <f>2*10*30</f>
        <v>600</v>
      </c>
      <c r="G10" s="175">
        <v>85</v>
      </c>
      <c r="H10" s="175">
        <f>F10*G10</f>
        <v>51000</v>
      </c>
      <c r="I10" s="131">
        <f>H10*0%</f>
        <v>0</v>
      </c>
      <c r="J10" s="131">
        <f t="shared" si="0"/>
        <v>51000</v>
      </c>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3" s="104" customFormat="1" ht="15">
      <c r="A11" s="252"/>
      <c r="B11" s="170" t="s">
        <v>200</v>
      </c>
      <c r="C11" s="171" t="s">
        <v>259</v>
      </c>
      <c r="D11" s="176"/>
      <c r="E11" s="173" t="s">
        <v>65</v>
      </c>
      <c r="F11" s="174">
        <f>2*5*30</f>
        <v>300</v>
      </c>
      <c r="G11" s="175">
        <v>50</v>
      </c>
      <c r="H11" s="175">
        <f>F11*G11</f>
        <v>15000</v>
      </c>
      <c r="I11" s="131">
        <f>H11*0%</f>
        <v>0</v>
      </c>
      <c r="J11" s="131">
        <f t="shared" si="0"/>
        <v>15000</v>
      </c>
      <c r="K11" s="98"/>
      <c r="L11" s="98"/>
      <c r="M11" s="98"/>
      <c r="N11" s="98"/>
      <c r="O11" s="98"/>
      <c r="P11" s="98"/>
      <c r="Q11" s="98"/>
      <c r="R11" s="98"/>
      <c r="S11" s="98"/>
      <c r="T11" s="98"/>
      <c r="U11" s="98"/>
      <c r="V11" s="98"/>
      <c r="W11" s="98"/>
      <c r="X11" s="98"/>
      <c r="Y11" s="98"/>
      <c r="Z11" s="98"/>
      <c r="AA11" s="98"/>
      <c r="AB11" s="98"/>
      <c r="AC11" s="98"/>
      <c r="AD11" s="98"/>
      <c r="AE11" s="98"/>
      <c r="AF11" s="98"/>
      <c r="AG11" s="98"/>
    </row>
    <row r="12" spans="1:33" s="104" customFormat="1" ht="15">
      <c r="A12" s="252"/>
      <c r="B12" s="170"/>
      <c r="C12" s="171"/>
      <c r="D12" s="176"/>
      <c r="E12" s="173"/>
      <c r="F12" s="174"/>
      <c r="G12" s="175"/>
      <c r="H12" s="175"/>
      <c r="I12" s="131"/>
      <c r="J12" s="131"/>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3" s="104" customFormat="1" ht="30">
      <c r="A13" s="252"/>
      <c r="B13" s="195" t="s">
        <v>107</v>
      </c>
      <c r="C13" s="195" t="s">
        <v>178</v>
      </c>
      <c r="D13" s="132"/>
      <c r="E13" s="132" t="s">
        <v>3</v>
      </c>
      <c r="F13" s="130">
        <v>1</v>
      </c>
      <c r="G13" s="131">
        <v>40000</v>
      </c>
      <c r="H13" s="131">
        <f>F13*G13</f>
        <v>40000</v>
      </c>
      <c r="I13" s="131">
        <f>H13*0.2</f>
        <v>8000</v>
      </c>
      <c r="J13" s="131">
        <f t="shared" si="0"/>
        <v>48000</v>
      </c>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s="104" customFormat="1" ht="64.5" customHeight="1">
      <c r="A14" s="252"/>
      <c r="B14" s="177" t="s">
        <v>238</v>
      </c>
      <c r="C14" s="132"/>
      <c r="D14" s="132"/>
      <c r="E14" s="132"/>
      <c r="F14" s="130"/>
      <c r="G14" s="131"/>
      <c r="H14" s="131">
        <f>H15</f>
        <v>10000</v>
      </c>
      <c r="I14" s="131">
        <f>I15</f>
        <v>2000</v>
      </c>
      <c r="J14" s="131">
        <f t="shared" si="0"/>
        <v>12000</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s="104" customFormat="1" ht="76.5" customHeight="1">
      <c r="A15" s="252"/>
      <c r="B15" s="68" t="s">
        <v>240</v>
      </c>
      <c r="C15" s="101" t="s">
        <v>247</v>
      </c>
      <c r="D15" s="132"/>
      <c r="E15" s="132" t="s">
        <v>3</v>
      </c>
      <c r="F15" s="130">
        <v>1</v>
      </c>
      <c r="G15" s="131">
        <v>10000</v>
      </c>
      <c r="H15" s="175">
        <f>F15*G15</f>
        <v>10000</v>
      </c>
      <c r="I15" s="131">
        <f>H15*0.2</f>
        <v>2000</v>
      </c>
      <c r="J15" s="131">
        <f t="shared" si="0"/>
        <v>12000</v>
      </c>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3" s="104" customFormat="1" ht="64.5" customHeight="1">
      <c r="A16" s="252"/>
      <c r="B16" s="179" t="s">
        <v>90</v>
      </c>
      <c r="C16" s="179" t="s">
        <v>248</v>
      </c>
      <c r="D16" s="132"/>
      <c r="E16" s="132" t="s">
        <v>3</v>
      </c>
      <c r="F16" s="130">
        <v>1</v>
      </c>
      <c r="G16" s="131">
        <v>400</v>
      </c>
      <c r="H16" s="175">
        <f>F16*G16</f>
        <v>400</v>
      </c>
      <c r="I16" s="175">
        <f>H16*0.2</f>
        <v>80</v>
      </c>
      <c r="J16" s="131">
        <f t="shared" si="0"/>
        <v>480</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s="104" customFormat="1" ht="75" customHeight="1">
      <c r="A17" s="252"/>
      <c r="B17" s="181" t="s">
        <v>239</v>
      </c>
      <c r="C17" s="127"/>
      <c r="D17" s="127"/>
      <c r="E17" s="127"/>
      <c r="F17" s="127"/>
      <c r="G17" s="128"/>
      <c r="H17" s="175">
        <f>H18</f>
        <v>12000</v>
      </c>
      <c r="I17" s="175">
        <f>I18</f>
        <v>2400</v>
      </c>
      <c r="J17" s="175">
        <f>J18</f>
        <v>14400</v>
      </c>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1:33" s="104" customFormat="1" ht="63" customHeight="1">
      <c r="A18" s="252"/>
      <c r="B18" s="194"/>
      <c r="C18" s="132" t="s">
        <v>166</v>
      </c>
      <c r="D18" s="132"/>
      <c r="E18" s="132" t="s">
        <v>64</v>
      </c>
      <c r="F18" s="130">
        <v>12</v>
      </c>
      <c r="G18" s="131">
        <v>1000</v>
      </c>
      <c r="H18" s="131">
        <f>F18*G18</f>
        <v>12000</v>
      </c>
      <c r="I18" s="131">
        <f>H18*0.2</f>
        <v>2400</v>
      </c>
      <c r="J18" s="131">
        <f t="shared" si="0"/>
        <v>14400</v>
      </c>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s="104" customFormat="1" ht="36" customHeight="1">
      <c r="A19" s="252"/>
      <c r="B19" s="169" t="s">
        <v>88</v>
      </c>
      <c r="C19" s="173" t="s">
        <v>167</v>
      </c>
      <c r="D19" s="132"/>
      <c r="E19" s="132" t="s">
        <v>64</v>
      </c>
      <c r="F19" s="130">
        <v>12</v>
      </c>
      <c r="G19" s="131">
        <v>1000</v>
      </c>
      <c r="H19" s="131">
        <f>F19*G19</f>
        <v>12000</v>
      </c>
      <c r="I19" s="175">
        <f>H19*0.2</f>
        <v>2400</v>
      </c>
      <c r="J19" s="131">
        <f t="shared" si="0"/>
        <v>14400</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s="104" customFormat="1" ht="36" customHeight="1">
      <c r="A20" s="252"/>
      <c r="B20" s="182" t="s">
        <v>148</v>
      </c>
      <c r="C20" s="132"/>
      <c r="D20" s="132"/>
      <c r="E20" s="132"/>
      <c r="F20" s="130"/>
      <c r="G20" s="131"/>
      <c r="H20" s="131"/>
      <c r="I20" s="131"/>
      <c r="J20" s="131">
        <f t="shared" si="0"/>
        <v>0</v>
      </c>
      <c r="K20" s="98"/>
      <c r="L20" s="98"/>
      <c r="M20" s="98"/>
      <c r="N20" s="98"/>
      <c r="O20" s="98"/>
      <c r="P20" s="98"/>
      <c r="Q20" s="98"/>
      <c r="R20" s="98"/>
      <c r="S20" s="98"/>
      <c r="T20" s="98"/>
      <c r="U20" s="98"/>
      <c r="V20" s="98"/>
      <c r="W20" s="98"/>
      <c r="X20" s="98"/>
      <c r="Y20" s="98"/>
      <c r="Z20" s="98"/>
      <c r="AA20" s="98"/>
      <c r="AB20" s="98"/>
      <c r="AC20" s="98"/>
      <c r="AD20" s="98"/>
      <c r="AE20" s="98"/>
      <c r="AF20" s="98"/>
      <c r="AG20" s="98"/>
    </row>
    <row r="21" spans="1:33" s="104" customFormat="1" ht="36" customHeight="1">
      <c r="A21" s="158" t="s">
        <v>165</v>
      </c>
      <c r="B21" s="182"/>
      <c r="C21" s="132"/>
      <c r="D21" s="132"/>
      <c r="E21" s="132"/>
      <c r="F21" s="130"/>
      <c r="G21" s="131"/>
      <c r="H21" s="183">
        <f>H19+H18+H16+H14+H7</f>
        <v>242400</v>
      </c>
      <c r="I21" s="183">
        <f>I19+I18+I16+I14+I7</f>
        <v>14880</v>
      </c>
      <c r="J21" s="183">
        <f>J19+J18+J16+J14+J7</f>
        <v>257280</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row>
    <row r="22" spans="1:33" s="104" customFormat="1" ht="30">
      <c r="A22" s="251" t="s">
        <v>147</v>
      </c>
      <c r="B22" s="202" t="s">
        <v>151</v>
      </c>
      <c r="C22" s="132"/>
      <c r="D22" s="132"/>
      <c r="E22" s="132"/>
      <c r="F22" s="132"/>
      <c r="G22" s="132"/>
      <c r="H22" s="203">
        <f>H23</f>
        <v>168000</v>
      </c>
      <c r="I22" s="203">
        <f>I23</f>
        <v>33600</v>
      </c>
      <c r="J22" s="203">
        <f t="shared" si="0"/>
        <v>201600</v>
      </c>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s="104" customFormat="1" ht="135">
      <c r="A23" s="251"/>
      <c r="B23" s="186" t="s">
        <v>86</v>
      </c>
      <c r="C23" s="187" t="s">
        <v>150</v>
      </c>
      <c r="D23" s="98"/>
      <c r="E23" s="98" t="s">
        <v>5</v>
      </c>
      <c r="F23" s="130">
        <v>2</v>
      </c>
      <c r="G23" s="131">
        <v>84000</v>
      </c>
      <c r="H23" s="131">
        <f>F23*G23</f>
        <v>168000</v>
      </c>
      <c r="I23" s="133">
        <f>H23*0.2</f>
        <v>33600</v>
      </c>
      <c r="J23" s="131">
        <f t="shared" si="0"/>
        <v>201600</v>
      </c>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s="104" customFormat="1" ht="30">
      <c r="A24" s="251"/>
      <c r="B24" s="202" t="s">
        <v>160</v>
      </c>
      <c r="C24" s="132"/>
      <c r="D24" s="132"/>
      <c r="E24" s="132"/>
      <c r="F24" s="132"/>
      <c r="G24" s="132"/>
      <c r="H24" s="203">
        <f>H25</f>
        <v>50000</v>
      </c>
      <c r="I24" s="203">
        <f>I25</f>
        <v>0</v>
      </c>
      <c r="J24" s="203">
        <f t="shared" si="0"/>
        <v>50000</v>
      </c>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s="104" customFormat="1" ht="45">
      <c r="A25" s="251"/>
      <c r="B25" s="190" t="s">
        <v>86</v>
      </c>
      <c r="C25" s="171" t="s">
        <v>179</v>
      </c>
      <c r="D25" s="132"/>
      <c r="E25" s="132" t="s">
        <v>3</v>
      </c>
      <c r="F25" s="130">
        <v>1</v>
      </c>
      <c r="G25" s="131">
        <v>50000</v>
      </c>
      <c r="H25" s="131">
        <f>F25*G25</f>
        <v>50000</v>
      </c>
      <c r="I25" s="131"/>
      <c r="J25" s="131">
        <f t="shared" si="0"/>
        <v>50000</v>
      </c>
      <c r="K25" s="98"/>
      <c r="L25" s="98"/>
      <c r="M25" s="98"/>
      <c r="N25" s="98"/>
      <c r="O25" s="98"/>
      <c r="P25" s="98"/>
      <c r="Q25" s="98"/>
      <c r="R25" s="98"/>
      <c r="S25" s="98"/>
      <c r="T25" s="98"/>
      <c r="U25" s="98"/>
      <c r="V25" s="98"/>
      <c r="W25" s="98"/>
      <c r="X25" s="98"/>
      <c r="Y25" s="98"/>
      <c r="Z25" s="98"/>
      <c r="AA25" s="98"/>
      <c r="AB25" s="98"/>
      <c r="AC25" s="98"/>
      <c r="AD25" s="98"/>
      <c r="AE25" s="98"/>
      <c r="AF25" s="98"/>
      <c r="AG25" s="98"/>
    </row>
    <row r="26" spans="1:33" s="104" customFormat="1" ht="15">
      <c r="A26" s="159" t="s">
        <v>161</v>
      </c>
      <c r="B26" s="190"/>
      <c r="C26" s="171"/>
      <c r="D26" s="132"/>
      <c r="E26" s="132"/>
      <c r="F26" s="130"/>
      <c r="G26" s="131"/>
      <c r="H26" s="131">
        <f>H24+H22</f>
        <v>218000</v>
      </c>
      <c r="I26" s="131">
        <f>I24+I22</f>
        <v>33600</v>
      </c>
      <c r="J26" s="183">
        <f t="shared" si="0"/>
        <v>251600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s="104" customFormat="1" ht="15">
      <c r="A27" s="230" t="s">
        <v>149</v>
      </c>
      <c r="B27" s="202" t="s">
        <v>154</v>
      </c>
      <c r="C27" s="132"/>
      <c r="D27" s="132"/>
      <c r="E27" s="132"/>
      <c r="F27" s="132"/>
      <c r="G27" s="132"/>
      <c r="H27" s="203">
        <f>H28+H30</f>
        <v>298000</v>
      </c>
      <c r="I27" s="203">
        <f>I28+I30</f>
        <v>40000</v>
      </c>
      <c r="J27" s="203">
        <f t="shared" si="0"/>
        <v>338000</v>
      </c>
      <c r="K27" s="98"/>
      <c r="L27" s="98"/>
      <c r="M27" s="98"/>
      <c r="N27" s="98"/>
      <c r="O27" s="98"/>
      <c r="P27" s="98"/>
      <c r="Q27" s="98"/>
      <c r="R27" s="98"/>
      <c r="S27" s="98"/>
      <c r="T27" s="98"/>
      <c r="U27" s="98"/>
      <c r="V27" s="98"/>
      <c r="W27" s="98"/>
      <c r="X27" s="98"/>
      <c r="Y27" s="98"/>
      <c r="Z27" s="98"/>
      <c r="AA27" s="98"/>
      <c r="AB27" s="98"/>
      <c r="AC27" s="98"/>
      <c r="AD27" s="98"/>
      <c r="AE27" s="98"/>
      <c r="AF27" s="98"/>
      <c r="AG27" s="98"/>
    </row>
    <row r="28" spans="1:33" s="104" customFormat="1" ht="15">
      <c r="A28" s="231"/>
      <c r="B28" s="132" t="s">
        <v>77</v>
      </c>
      <c r="C28" s="132"/>
      <c r="D28" s="132"/>
      <c r="E28" s="132"/>
      <c r="F28" s="130"/>
      <c r="G28" s="131"/>
      <c r="H28" s="131">
        <f>H29</f>
        <v>200000</v>
      </c>
      <c r="I28" s="133">
        <f>H28*0.2</f>
        <v>40000</v>
      </c>
      <c r="J28" s="131">
        <f t="shared" si="0"/>
        <v>240000</v>
      </c>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104" customFormat="1" ht="30">
      <c r="A29" s="231"/>
      <c r="B29" s="132" t="s">
        <v>80</v>
      </c>
      <c r="C29" s="173" t="s">
        <v>153</v>
      </c>
      <c r="D29" s="132"/>
      <c r="E29" s="132" t="s">
        <v>152</v>
      </c>
      <c r="F29" s="130">
        <v>1</v>
      </c>
      <c r="G29" s="131">
        <v>200000</v>
      </c>
      <c r="H29" s="131">
        <f>F29*G29</f>
        <v>200000</v>
      </c>
      <c r="I29" s="133">
        <f>H29*0.2</f>
        <v>40000</v>
      </c>
      <c r="J29" s="131">
        <f t="shared" si="0"/>
        <v>240000</v>
      </c>
      <c r="K29" s="98"/>
      <c r="L29" s="98"/>
      <c r="M29" s="98"/>
      <c r="N29" s="98"/>
      <c r="O29" s="98"/>
      <c r="P29" s="98"/>
      <c r="Q29" s="98"/>
      <c r="R29" s="98"/>
      <c r="S29" s="98"/>
      <c r="T29" s="98"/>
      <c r="U29" s="98"/>
      <c r="V29" s="98"/>
      <c r="W29" s="98"/>
      <c r="X29" s="98"/>
      <c r="Y29" s="98"/>
      <c r="Z29" s="98"/>
      <c r="AA29" s="98"/>
      <c r="AB29" s="98"/>
      <c r="AC29" s="98"/>
      <c r="AD29" s="98"/>
      <c r="AE29" s="98"/>
      <c r="AF29" s="98"/>
      <c r="AG29" s="98"/>
    </row>
    <row r="30" spans="1:33" s="104" customFormat="1" ht="15">
      <c r="A30" s="231"/>
      <c r="B30" s="192" t="s">
        <v>91</v>
      </c>
      <c r="C30" s="98"/>
      <c r="D30" s="98"/>
      <c r="E30" s="98"/>
      <c r="F30" s="130"/>
      <c r="G30" s="131"/>
      <c r="H30" s="131">
        <f>H31+H32</f>
        <v>98000</v>
      </c>
      <c r="I30" s="133">
        <f>I31+I32</f>
        <v>0</v>
      </c>
      <c r="J30" s="131">
        <f t="shared" si="0"/>
        <v>98000</v>
      </c>
      <c r="K30" s="98"/>
      <c r="L30" s="98"/>
      <c r="M30" s="98"/>
      <c r="N30" s="98"/>
      <c r="O30" s="98"/>
      <c r="P30" s="98"/>
      <c r="Q30" s="98"/>
      <c r="R30" s="98"/>
      <c r="S30" s="98"/>
      <c r="T30" s="98"/>
      <c r="U30" s="98"/>
      <c r="V30" s="98"/>
      <c r="W30" s="98"/>
      <c r="X30" s="98"/>
      <c r="Y30" s="98"/>
      <c r="Z30" s="98"/>
      <c r="AA30" s="98"/>
      <c r="AB30" s="98"/>
      <c r="AC30" s="98"/>
      <c r="AD30" s="98"/>
      <c r="AE30" s="98"/>
      <c r="AF30" s="98"/>
      <c r="AG30" s="98"/>
    </row>
    <row r="31" spans="1:33" s="104" customFormat="1" ht="30">
      <c r="A31" s="231"/>
      <c r="B31" s="233" t="s">
        <v>93</v>
      </c>
      <c r="C31" s="99" t="s">
        <v>215</v>
      </c>
      <c r="D31" s="98"/>
      <c r="E31" s="98" t="s">
        <v>65</v>
      </c>
      <c r="F31" s="130">
        <f>2*300</f>
        <v>600</v>
      </c>
      <c r="G31" s="131">
        <v>140</v>
      </c>
      <c r="H31" s="131">
        <f>F31*G31</f>
        <v>84000</v>
      </c>
      <c r="I31" s="133">
        <v>0</v>
      </c>
      <c r="J31" s="131">
        <f t="shared" si="0"/>
        <v>84000</v>
      </c>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s="104" customFormat="1" ht="30">
      <c r="A32" s="231"/>
      <c r="B32" s="234"/>
      <c r="C32" s="99" t="s">
        <v>216</v>
      </c>
      <c r="D32" s="98"/>
      <c r="E32" s="98" t="s">
        <v>65</v>
      </c>
      <c r="F32" s="132">
        <f>1*100</f>
        <v>100</v>
      </c>
      <c r="G32" s="131">
        <v>140</v>
      </c>
      <c r="H32" s="131">
        <f>F32*G32</f>
        <v>14000</v>
      </c>
      <c r="I32" s="133">
        <v>0</v>
      </c>
      <c r="J32" s="131">
        <f t="shared" si="0"/>
        <v>14000</v>
      </c>
      <c r="K32" s="98"/>
      <c r="L32" s="98"/>
      <c r="M32" s="98"/>
      <c r="N32" s="98"/>
      <c r="O32" s="98"/>
      <c r="P32" s="98"/>
      <c r="Q32" s="98"/>
      <c r="R32" s="98"/>
      <c r="S32" s="98"/>
      <c r="T32" s="98"/>
      <c r="U32" s="98"/>
      <c r="V32" s="98"/>
      <c r="W32" s="98"/>
      <c r="X32" s="98"/>
      <c r="Y32" s="98"/>
      <c r="Z32" s="98"/>
      <c r="AA32" s="98"/>
      <c r="AB32" s="98"/>
      <c r="AC32" s="98"/>
      <c r="AD32" s="98"/>
      <c r="AE32" s="98"/>
      <c r="AF32" s="98"/>
      <c r="AG32" s="98"/>
    </row>
    <row r="33" spans="1:33" s="104" customFormat="1" ht="15">
      <c r="A33" s="231"/>
      <c r="B33" s="202" t="s">
        <v>157</v>
      </c>
      <c r="C33" s="132"/>
      <c r="D33" s="132"/>
      <c r="E33" s="132"/>
      <c r="G33" s="132"/>
      <c r="H33" s="203">
        <f>H34</f>
        <v>500000</v>
      </c>
      <c r="I33" s="203">
        <f>I34</f>
        <v>0</v>
      </c>
      <c r="J33" s="203">
        <f t="shared" si="0"/>
        <v>500000</v>
      </c>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s="104" customFormat="1" ht="15">
      <c r="A34" s="231"/>
      <c r="B34" s="132" t="s">
        <v>77</v>
      </c>
      <c r="C34" s="173"/>
      <c r="D34" s="132"/>
      <c r="E34" s="132"/>
      <c r="F34" s="130"/>
      <c r="G34" s="131"/>
      <c r="H34" s="131">
        <f>H35</f>
        <v>500000</v>
      </c>
      <c r="I34" s="141"/>
      <c r="J34" s="131">
        <f t="shared" si="0"/>
        <v>500000</v>
      </c>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s="104" customFormat="1" ht="75">
      <c r="A35" s="231"/>
      <c r="B35" s="195" t="s">
        <v>78</v>
      </c>
      <c r="C35" s="195" t="s">
        <v>155</v>
      </c>
      <c r="D35" s="132"/>
      <c r="E35" s="132" t="s">
        <v>152</v>
      </c>
      <c r="F35" s="130">
        <v>5</v>
      </c>
      <c r="G35" s="131">
        <v>100000</v>
      </c>
      <c r="H35" s="131">
        <f>F35*G35</f>
        <v>500000</v>
      </c>
      <c r="I35" s="133">
        <f>H35*0.2</f>
        <v>100000</v>
      </c>
      <c r="J35" s="131">
        <f t="shared" si="0"/>
        <v>600000</v>
      </c>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s="104" customFormat="1" ht="15">
      <c r="A36" s="231"/>
      <c r="B36" s="202" t="s">
        <v>158</v>
      </c>
      <c r="C36" s="132"/>
      <c r="D36" s="132"/>
      <c r="E36" s="132"/>
      <c r="F36" s="132"/>
      <c r="G36" s="132"/>
      <c r="H36" s="203">
        <f>H37</f>
        <v>25000</v>
      </c>
      <c r="I36" s="203">
        <f>I37</f>
        <v>5000</v>
      </c>
      <c r="J36" s="203">
        <f t="shared" si="0"/>
        <v>30000</v>
      </c>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s="104" customFormat="1" ht="15">
      <c r="A37" s="231"/>
      <c r="B37" s="132" t="s">
        <v>77</v>
      </c>
      <c r="C37" s="195"/>
      <c r="D37" s="132"/>
      <c r="E37" s="132"/>
      <c r="F37" s="130"/>
      <c r="G37" s="131"/>
      <c r="H37" s="131">
        <f>H38</f>
        <v>25000</v>
      </c>
      <c r="I37" s="133">
        <f>H37*0.2</f>
        <v>5000</v>
      </c>
      <c r="J37" s="131">
        <f t="shared" si="0"/>
        <v>30000</v>
      </c>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s="104" customFormat="1" ht="45">
      <c r="A38" s="232"/>
      <c r="B38" s="195" t="s">
        <v>78</v>
      </c>
      <c r="C38" s="173" t="s">
        <v>156</v>
      </c>
      <c r="D38" s="132"/>
      <c r="E38" s="132" t="s">
        <v>152</v>
      </c>
      <c r="F38" s="130">
        <v>1</v>
      </c>
      <c r="G38" s="131">
        <v>25000</v>
      </c>
      <c r="H38" s="131">
        <f>F38*G38</f>
        <v>25000</v>
      </c>
      <c r="I38" s="133">
        <f>H38*0.2</f>
        <v>5000</v>
      </c>
      <c r="J38" s="131">
        <f t="shared" si="0"/>
        <v>30000</v>
      </c>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s="124" customFormat="1" ht="15">
      <c r="A39" s="121" t="s">
        <v>159</v>
      </c>
      <c r="B39" s="142"/>
      <c r="C39" s="142"/>
      <c r="D39" s="142"/>
      <c r="E39" s="142"/>
      <c r="F39" s="142"/>
      <c r="G39" s="142"/>
      <c r="H39" s="25">
        <f>H36+H33+H27</f>
        <v>823000</v>
      </c>
      <c r="I39" s="25">
        <f>I36+I33+I27</f>
        <v>45000</v>
      </c>
      <c r="J39" s="25">
        <f t="shared" si="0"/>
        <v>868000</v>
      </c>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21"/>
    </row>
    <row r="40" spans="1:33" s="104" customFormat="1" ht="15">
      <c r="A40" s="121" t="s">
        <v>163</v>
      </c>
      <c r="B40" s="132"/>
      <c r="C40" s="132"/>
      <c r="D40" s="132"/>
      <c r="E40" s="132"/>
      <c r="F40" s="130"/>
      <c r="G40" s="131"/>
      <c r="H40" s="131"/>
      <c r="I40" s="131"/>
      <c r="J40" s="131">
        <f t="shared" si="0"/>
        <v>0</v>
      </c>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s="104" customFormat="1" ht="15">
      <c r="A41" s="121" t="s">
        <v>162</v>
      </c>
      <c r="B41" s="132"/>
      <c r="C41" s="132"/>
      <c r="D41" s="132"/>
      <c r="E41" s="132"/>
      <c r="F41" s="130"/>
      <c r="G41" s="131"/>
      <c r="H41" s="131"/>
      <c r="I41" s="131"/>
      <c r="J41" s="131">
        <f t="shared" si="0"/>
        <v>0</v>
      </c>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s="124" customFormat="1" ht="15">
      <c r="A42" s="124" t="s">
        <v>164</v>
      </c>
      <c r="B42" s="142"/>
      <c r="C42" s="142"/>
      <c r="D42" s="142"/>
      <c r="E42" s="142"/>
      <c r="F42" s="142"/>
      <c r="G42" s="142"/>
      <c r="H42" s="25">
        <f>H21+H26+H39</f>
        <v>1283400</v>
      </c>
      <c r="I42" s="25">
        <f>I21+I26+I39</f>
        <v>93480</v>
      </c>
      <c r="J42" s="25">
        <f t="shared" si="0"/>
        <v>1376880</v>
      </c>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6" spans="1:4" ht="85.5" customHeight="1">
      <c r="A46" s="57" t="s">
        <v>6</v>
      </c>
      <c r="B46" s="228" t="s">
        <v>7</v>
      </c>
      <c r="C46" s="228"/>
      <c r="D46" s="228"/>
    </row>
    <row r="47" spans="1:4" ht="54.75" customHeight="1">
      <c r="A47" s="86" t="s">
        <v>8</v>
      </c>
      <c r="B47" s="228" t="s">
        <v>9</v>
      </c>
      <c r="C47" s="228"/>
      <c r="D47" s="228"/>
    </row>
  </sheetData>
  <sheetProtection/>
  <mergeCells count="25">
    <mergeCell ref="AG2:AG4"/>
    <mergeCell ref="A6:A20"/>
    <mergeCell ref="G2:G4"/>
    <mergeCell ref="H2:H4"/>
    <mergeCell ref="J2:J4"/>
    <mergeCell ref="K2:K4"/>
    <mergeCell ref="L2:L4"/>
    <mergeCell ref="B7:G7"/>
    <mergeCell ref="B6:J6"/>
    <mergeCell ref="A22:A25"/>
    <mergeCell ref="A27:A38"/>
    <mergeCell ref="B31:B32"/>
    <mergeCell ref="O2:O4"/>
    <mergeCell ref="P2:P4"/>
    <mergeCell ref="AD2:AD3"/>
    <mergeCell ref="B46:D46"/>
    <mergeCell ref="B47:D47"/>
    <mergeCell ref="N2:N4"/>
    <mergeCell ref="M2:M4"/>
    <mergeCell ref="A2:A4"/>
    <mergeCell ref="B2:B4"/>
    <mergeCell ref="C2:C4"/>
    <mergeCell ref="D2:D4"/>
    <mergeCell ref="E2:E4"/>
    <mergeCell ref="F2:F4"/>
  </mergeCells>
  <printOptions horizontalCentered="1"/>
  <pageMargins left="0.7086614173228347" right="0.15748031496062992" top="0.7480314960629921" bottom="0.7480314960629921" header="0.31496062992125984" footer="0.31496062992125984"/>
  <pageSetup horizontalDpi="600" verticalDpi="600" orientation="landscape" paperSize="9" scale="55" r:id="rId2"/>
  <headerFooter>
    <oddFooter>&amp;C&amp;P / &amp;N</oddFooter>
  </headerFooter>
  <rowBreaks count="1" manualBreakCount="1">
    <brk id="21" max="255" man="1"/>
  </rowBreaks>
  <drawing r:id="rId1"/>
</worksheet>
</file>

<file path=xl/worksheets/sheet6.xml><?xml version="1.0" encoding="utf-8"?>
<worksheet xmlns="http://schemas.openxmlformats.org/spreadsheetml/2006/main" xmlns:r="http://schemas.openxmlformats.org/officeDocument/2006/relationships">
  <dimension ref="A1:AH47"/>
  <sheetViews>
    <sheetView view="pageBreakPreview" zoomScale="60" zoomScalePageLayoutView="0" workbookViewId="0" topLeftCell="A1">
      <selection activeCell="F13" sqref="F13"/>
    </sheetView>
  </sheetViews>
  <sheetFormatPr defaultColWidth="9.140625" defaultRowHeight="15"/>
  <cols>
    <col min="1" max="1" width="21.57421875" style="2" customWidth="1"/>
    <col min="2" max="2" width="38.57421875" style="84" customWidth="1"/>
    <col min="3" max="3" width="34.7109375" style="84" customWidth="1"/>
    <col min="4" max="4" width="17.7109375" style="84" customWidth="1"/>
    <col min="5" max="5" width="13.28125" style="84" customWidth="1"/>
    <col min="6" max="6" width="17.7109375" style="87" customWidth="1"/>
    <col min="7" max="7" width="20.8515625" style="89" customWidth="1"/>
    <col min="8" max="8" width="23.28125" style="89" customWidth="1"/>
    <col min="9" max="9" width="18.7109375" style="87" customWidth="1"/>
    <col min="10" max="10" width="17.57421875" style="87" customWidth="1"/>
    <col min="11" max="11" width="20.28125" style="84" hidden="1" customWidth="1"/>
    <col min="12" max="12" width="15.8515625" style="84" hidden="1" customWidth="1"/>
    <col min="13" max="13" width="23.57421875" style="84" hidden="1" customWidth="1"/>
    <col min="14" max="14" width="15.8515625" style="84" hidden="1" customWidth="1"/>
    <col min="15" max="15" width="18.140625" style="84" hidden="1" customWidth="1"/>
    <col min="16" max="16" width="21.8515625" style="84" hidden="1" customWidth="1"/>
    <col min="17" max="19" width="0" style="84" hidden="1" customWidth="1"/>
    <col min="20" max="20" width="16.00390625" style="84" hidden="1" customWidth="1"/>
    <col min="21" max="21" width="14.57421875" style="84" hidden="1" customWidth="1"/>
    <col min="22" max="22" width="16.00390625" style="84" hidden="1" customWidth="1"/>
    <col min="23" max="31" width="0" style="84" hidden="1" customWidth="1"/>
    <col min="32" max="32" width="14.8515625" style="84" hidden="1" customWidth="1"/>
    <col min="33" max="33" width="24.7109375" style="84" customWidth="1"/>
    <col min="34" max="34" width="49.28125" style="84" hidden="1" customWidth="1"/>
    <col min="35" max="16384" width="9.140625" style="84" customWidth="1"/>
  </cols>
  <sheetData>
    <row r="1" spans="1:7" ht="25.5" customHeight="1" thickBot="1">
      <c r="A1" s="2" t="s">
        <v>241</v>
      </c>
      <c r="B1" s="2"/>
      <c r="C1" s="2"/>
      <c r="D1" s="2"/>
      <c r="E1" s="2"/>
      <c r="F1" s="84"/>
      <c r="G1" s="84"/>
    </row>
    <row r="2" spans="1:34" ht="15">
      <c r="A2" s="255" t="s">
        <v>143</v>
      </c>
      <c r="B2" s="257" t="s">
        <v>112</v>
      </c>
      <c r="C2" s="257" t="s">
        <v>4</v>
      </c>
      <c r="D2" s="257" t="s">
        <v>114</v>
      </c>
      <c r="E2" s="257" t="s">
        <v>115</v>
      </c>
      <c r="F2" s="257" t="s">
        <v>116</v>
      </c>
      <c r="G2" s="257" t="s">
        <v>168</v>
      </c>
      <c r="H2" s="257" t="s">
        <v>169</v>
      </c>
      <c r="I2" s="196" t="s">
        <v>32</v>
      </c>
      <c r="J2" s="260" t="s">
        <v>119</v>
      </c>
      <c r="K2" s="253" t="s">
        <v>120</v>
      </c>
      <c r="L2" s="253" t="s">
        <v>121</v>
      </c>
      <c r="M2" s="253" t="s">
        <v>122</v>
      </c>
      <c r="N2" s="253" t="s">
        <v>123</v>
      </c>
      <c r="O2" s="253" t="s">
        <v>124</v>
      </c>
      <c r="P2" s="253" t="s">
        <v>124</v>
      </c>
      <c r="Q2" s="197" t="s">
        <v>127</v>
      </c>
      <c r="R2" s="197" t="s">
        <v>128</v>
      </c>
      <c r="S2" s="197" t="s">
        <v>128</v>
      </c>
      <c r="T2" s="197" t="s">
        <v>129</v>
      </c>
      <c r="U2" s="197" t="s">
        <v>130</v>
      </c>
      <c r="V2" s="197" t="s">
        <v>130</v>
      </c>
      <c r="W2" s="197" t="s">
        <v>131</v>
      </c>
      <c r="X2" s="197" t="s">
        <v>132</v>
      </c>
      <c r="Y2" s="197" t="s">
        <v>132</v>
      </c>
      <c r="Z2" s="197" t="s">
        <v>133</v>
      </c>
      <c r="AA2" s="197" t="s">
        <v>134</v>
      </c>
      <c r="AB2" s="197" t="s">
        <v>134</v>
      </c>
      <c r="AC2" s="197" t="s">
        <v>135</v>
      </c>
      <c r="AD2" s="257" t="s">
        <v>136</v>
      </c>
      <c r="AE2" s="197" t="s">
        <v>136</v>
      </c>
      <c r="AF2" s="197" t="s">
        <v>137</v>
      </c>
      <c r="AG2" s="257" t="s">
        <v>171</v>
      </c>
      <c r="AH2" s="197" t="s">
        <v>140</v>
      </c>
    </row>
    <row r="3" spans="1:34" ht="15.75" thickBot="1">
      <c r="A3" s="256"/>
      <c r="B3" s="258"/>
      <c r="C3" s="258" t="s">
        <v>113</v>
      </c>
      <c r="D3" s="258"/>
      <c r="E3" s="258"/>
      <c r="F3" s="258"/>
      <c r="G3" s="258" t="s">
        <v>117</v>
      </c>
      <c r="H3" s="258" t="s">
        <v>117</v>
      </c>
      <c r="I3" s="198" t="s">
        <v>118</v>
      </c>
      <c r="J3" s="261"/>
      <c r="K3" s="254"/>
      <c r="L3" s="254" t="s">
        <v>118</v>
      </c>
      <c r="M3" s="254" t="s">
        <v>118</v>
      </c>
      <c r="N3" s="254" t="s">
        <v>118</v>
      </c>
      <c r="O3" s="254" t="s">
        <v>125</v>
      </c>
      <c r="P3" s="254" t="s">
        <v>126</v>
      </c>
      <c r="Q3" s="199" t="s">
        <v>118</v>
      </c>
      <c r="R3" s="199" t="s">
        <v>125</v>
      </c>
      <c r="S3" s="199" t="s">
        <v>126</v>
      </c>
      <c r="T3" s="199" t="s">
        <v>118</v>
      </c>
      <c r="U3" s="199" t="s">
        <v>125</v>
      </c>
      <c r="V3" s="199" t="s">
        <v>126</v>
      </c>
      <c r="W3" s="199" t="s">
        <v>118</v>
      </c>
      <c r="X3" s="199" t="s">
        <v>125</v>
      </c>
      <c r="Y3" s="199" t="s">
        <v>126</v>
      </c>
      <c r="Z3" s="199" t="s">
        <v>118</v>
      </c>
      <c r="AA3" s="199" t="s">
        <v>125</v>
      </c>
      <c r="AB3" s="199" t="s">
        <v>126</v>
      </c>
      <c r="AC3" s="199" t="s">
        <v>118</v>
      </c>
      <c r="AD3" s="259"/>
      <c r="AE3" s="200" t="s">
        <v>126</v>
      </c>
      <c r="AF3" s="200" t="s">
        <v>138</v>
      </c>
      <c r="AG3" s="258"/>
      <c r="AH3" s="200" t="s">
        <v>142</v>
      </c>
    </row>
    <row r="4" spans="1:34" ht="15.75" thickBot="1">
      <c r="A4" s="256"/>
      <c r="B4" s="258"/>
      <c r="C4" s="258"/>
      <c r="D4" s="258"/>
      <c r="E4" s="258"/>
      <c r="F4" s="258"/>
      <c r="G4" s="258" t="s">
        <v>118</v>
      </c>
      <c r="H4" s="258" t="s">
        <v>118</v>
      </c>
      <c r="I4" s="198"/>
      <c r="J4" s="261"/>
      <c r="K4" s="254"/>
      <c r="L4" s="254"/>
      <c r="M4" s="254"/>
      <c r="N4" s="254"/>
      <c r="O4" s="254"/>
      <c r="P4" s="254"/>
      <c r="AE4" s="200"/>
      <c r="AF4" s="200" t="s">
        <v>139</v>
      </c>
      <c r="AG4" s="258"/>
      <c r="AH4" s="199"/>
    </row>
    <row r="5" spans="1:34" ht="15">
      <c r="A5" s="163">
        <v>0</v>
      </c>
      <c r="B5" s="167">
        <v>1</v>
      </c>
      <c r="C5" s="167">
        <v>2</v>
      </c>
      <c r="D5" s="167">
        <v>3</v>
      </c>
      <c r="E5" s="167">
        <v>4</v>
      </c>
      <c r="F5" s="167">
        <v>5</v>
      </c>
      <c r="G5" s="167">
        <v>6</v>
      </c>
      <c r="H5" s="167">
        <v>7</v>
      </c>
      <c r="I5" s="167">
        <v>8</v>
      </c>
      <c r="J5" s="167" t="s">
        <v>170</v>
      </c>
      <c r="K5" s="167"/>
      <c r="L5" s="167"/>
      <c r="M5" s="167"/>
      <c r="N5" s="167"/>
      <c r="O5" s="167"/>
      <c r="P5" s="167"/>
      <c r="Q5" s="60"/>
      <c r="R5" s="60"/>
      <c r="S5" s="60"/>
      <c r="T5" s="60"/>
      <c r="U5" s="60"/>
      <c r="V5" s="60"/>
      <c r="W5" s="60"/>
      <c r="X5" s="60"/>
      <c r="Y5" s="60"/>
      <c r="Z5" s="60"/>
      <c r="AA5" s="60"/>
      <c r="AB5" s="60"/>
      <c r="AC5" s="60"/>
      <c r="AD5" s="60"/>
      <c r="AE5" s="167"/>
      <c r="AF5" s="167"/>
      <c r="AG5" s="167"/>
      <c r="AH5" s="168"/>
    </row>
    <row r="6" spans="1:33" s="104" customFormat="1" ht="43.5" customHeight="1">
      <c r="A6" s="252" t="s">
        <v>141</v>
      </c>
      <c r="B6" s="265" t="s">
        <v>141</v>
      </c>
      <c r="C6" s="266"/>
      <c r="D6" s="266"/>
      <c r="E6" s="266"/>
      <c r="F6" s="266"/>
      <c r="G6" s="266"/>
      <c r="H6" s="266"/>
      <c r="I6" s="266"/>
      <c r="J6" s="267"/>
      <c r="K6" s="201"/>
      <c r="L6" s="201"/>
      <c r="M6" s="201"/>
      <c r="N6" s="201"/>
      <c r="O6" s="201"/>
      <c r="P6" s="201"/>
      <c r="Q6" s="201"/>
      <c r="R6" s="201"/>
      <c r="S6" s="201"/>
      <c r="T6" s="201"/>
      <c r="U6" s="201"/>
      <c r="V6" s="201"/>
      <c r="W6" s="201"/>
      <c r="X6" s="201"/>
      <c r="Y6" s="201"/>
      <c r="Z6" s="201"/>
      <c r="AA6" s="201"/>
      <c r="AB6" s="201"/>
      <c r="AC6" s="201"/>
      <c r="AD6" s="201"/>
      <c r="AE6" s="201"/>
      <c r="AF6" s="201"/>
      <c r="AG6" s="201"/>
    </row>
    <row r="7" spans="1:33" s="104" customFormat="1" ht="71.25" customHeight="1">
      <c r="A7" s="252"/>
      <c r="B7" s="262" t="s">
        <v>205</v>
      </c>
      <c r="C7" s="263"/>
      <c r="D7" s="263"/>
      <c r="E7" s="263"/>
      <c r="F7" s="263"/>
      <c r="G7" s="264"/>
      <c r="H7" s="131">
        <f>H8+H13</f>
        <v>208000</v>
      </c>
      <c r="I7" s="131">
        <f>I8+I13</f>
        <v>8000</v>
      </c>
      <c r="J7" s="131">
        <f>H7+I7</f>
        <v>216000</v>
      </c>
      <c r="K7" s="103"/>
      <c r="L7" s="103"/>
      <c r="M7" s="103"/>
      <c r="N7" s="103"/>
      <c r="O7" s="103"/>
      <c r="P7" s="103"/>
      <c r="Q7" s="103"/>
      <c r="R7" s="103"/>
      <c r="S7" s="103"/>
      <c r="T7" s="103"/>
      <c r="U7" s="103"/>
      <c r="V7" s="103"/>
      <c r="W7" s="103"/>
      <c r="X7" s="103"/>
      <c r="Y7" s="103"/>
      <c r="Z7" s="103"/>
      <c r="AA7" s="103"/>
      <c r="AB7" s="103"/>
      <c r="AC7" s="103"/>
      <c r="AD7" s="103"/>
      <c r="AE7" s="103"/>
      <c r="AF7" s="103"/>
      <c r="AG7" s="129"/>
    </row>
    <row r="8" spans="1:33" s="104" customFormat="1" ht="47.25" customHeight="1">
      <c r="A8" s="252"/>
      <c r="B8" s="186" t="s">
        <v>87</v>
      </c>
      <c r="C8" s="132"/>
      <c r="D8" s="132"/>
      <c r="E8" s="132"/>
      <c r="F8" s="130"/>
      <c r="G8" s="131"/>
      <c r="H8" s="131">
        <f>H9+H10+H11+H12</f>
        <v>168000</v>
      </c>
      <c r="I8" s="131"/>
      <c r="J8" s="131">
        <f aca="true" t="shared" si="0" ref="J8:J42">H8+I8</f>
        <v>168000</v>
      </c>
      <c r="K8" s="98"/>
      <c r="L8" s="98"/>
      <c r="M8" s="98"/>
      <c r="N8" s="98"/>
      <c r="O8" s="98"/>
      <c r="P8" s="98"/>
      <c r="Q8" s="98"/>
      <c r="R8" s="98"/>
      <c r="S8" s="98"/>
      <c r="T8" s="98"/>
      <c r="U8" s="98"/>
      <c r="V8" s="98"/>
      <c r="W8" s="98"/>
      <c r="X8" s="98"/>
      <c r="Y8" s="98"/>
      <c r="Z8" s="98"/>
      <c r="AA8" s="98"/>
      <c r="AB8" s="98"/>
      <c r="AC8" s="98"/>
      <c r="AD8" s="98"/>
      <c r="AE8" s="98"/>
      <c r="AF8" s="98"/>
      <c r="AG8" s="98"/>
    </row>
    <row r="9" spans="1:33" s="104" customFormat="1" ht="15">
      <c r="A9" s="252"/>
      <c r="B9" s="170" t="s">
        <v>201</v>
      </c>
      <c r="C9" s="171" t="s">
        <v>260</v>
      </c>
      <c r="D9" s="172" t="s">
        <v>146</v>
      </c>
      <c r="E9" s="173" t="s">
        <v>65</v>
      </c>
      <c r="F9" s="174">
        <f>4*10*30</f>
        <v>1200</v>
      </c>
      <c r="G9" s="175">
        <v>85</v>
      </c>
      <c r="H9" s="175">
        <f>F9*G9</f>
        <v>102000</v>
      </c>
      <c r="I9" s="131">
        <f>H9*0%</f>
        <v>0</v>
      </c>
      <c r="J9" s="131">
        <f t="shared" si="0"/>
        <v>102000</v>
      </c>
      <c r="K9" s="98"/>
      <c r="L9" s="98"/>
      <c r="M9" s="98"/>
      <c r="N9" s="98"/>
      <c r="O9" s="98"/>
      <c r="P9" s="98"/>
      <c r="Q9" s="98"/>
      <c r="R9" s="98"/>
      <c r="S9" s="98"/>
      <c r="T9" s="98"/>
      <c r="U9" s="98"/>
      <c r="V9" s="98"/>
      <c r="W9" s="98"/>
      <c r="X9" s="98"/>
      <c r="Y9" s="98"/>
      <c r="Z9" s="98"/>
      <c r="AA9" s="98"/>
      <c r="AB9" s="98"/>
      <c r="AC9" s="98"/>
      <c r="AD9" s="98"/>
      <c r="AE9" s="98"/>
      <c r="AF9" s="98"/>
      <c r="AG9" s="98"/>
    </row>
    <row r="10" spans="1:33" s="104" customFormat="1" ht="15">
      <c r="A10" s="252"/>
      <c r="B10" s="170" t="s">
        <v>199</v>
      </c>
      <c r="C10" s="171" t="s">
        <v>256</v>
      </c>
      <c r="D10" s="172"/>
      <c r="E10" s="173" t="s">
        <v>65</v>
      </c>
      <c r="F10" s="174">
        <f>2*10*30</f>
        <v>600</v>
      </c>
      <c r="G10" s="175">
        <v>85</v>
      </c>
      <c r="H10" s="175">
        <f>F10*G10</f>
        <v>51000</v>
      </c>
      <c r="I10" s="131">
        <f>H10*0%</f>
        <v>0</v>
      </c>
      <c r="J10" s="131">
        <f t="shared" si="0"/>
        <v>51000</v>
      </c>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3" s="104" customFormat="1" ht="15">
      <c r="A11" s="252"/>
      <c r="B11" s="170" t="s">
        <v>200</v>
      </c>
      <c r="C11" s="171" t="s">
        <v>259</v>
      </c>
      <c r="D11" s="176"/>
      <c r="E11" s="173" t="s">
        <v>65</v>
      </c>
      <c r="F11" s="174">
        <f>2*5*30</f>
        <v>300</v>
      </c>
      <c r="G11" s="175">
        <v>50</v>
      </c>
      <c r="H11" s="175">
        <f>F11*G11</f>
        <v>15000</v>
      </c>
      <c r="I11" s="131">
        <f>H11*0%</f>
        <v>0</v>
      </c>
      <c r="J11" s="131">
        <f t="shared" si="0"/>
        <v>15000</v>
      </c>
      <c r="K11" s="98"/>
      <c r="L11" s="98"/>
      <c r="M11" s="98"/>
      <c r="N11" s="98"/>
      <c r="O11" s="98"/>
      <c r="P11" s="98"/>
      <c r="Q11" s="98"/>
      <c r="R11" s="98"/>
      <c r="S11" s="98"/>
      <c r="T11" s="98"/>
      <c r="U11" s="98"/>
      <c r="V11" s="98"/>
      <c r="W11" s="98"/>
      <c r="X11" s="98"/>
      <c r="Y11" s="98"/>
      <c r="Z11" s="98"/>
      <c r="AA11" s="98"/>
      <c r="AB11" s="98"/>
      <c r="AC11" s="98"/>
      <c r="AD11" s="98"/>
      <c r="AE11" s="98"/>
      <c r="AF11" s="98"/>
      <c r="AG11" s="98"/>
    </row>
    <row r="12" spans="1:33" s="104" customFormat="1" ht="15">
      <c r="A12" s="252"/>
      <c r="B12" s="170"/>
      <c r="C12" s="171"/>
      <c r="D12" s="176"/>
      <c r="E12" s="173"/>
      <c r="F12" s="174"/>
      <c r="G12" s="175"/>
      <c r="H12" s="175"/>
      <c r="I12" s="131"/>
      <c r="J12" s="131"/>
      <c r="K12" s="98"/>
      <c r="L12" s="98"/>
      <c r="M12" s="98"/>
      <c r="N12" s="98"/>
      <c r="O12" s="98"/>
      <c r="P12" s="98"/>
      <c r="Q12" s="98"/>
      <c r="R12" s="98"/>
      <c r="S12" s="98"/>
      <c r="T12" s="98"/>
      <c r="U12" s="98"/>
      <c r="V12" s="98"/>
      <c r="W12" s="98"/>
      <c r="X12" s="98"/>
      <c r="Y12" s="98"/>
      <c r="Z12" s="98"/>
      <c r="AA12" s="98"/>
      <c r="AB12" s="98"/>
      <c r="AC12" s="98"/>
      <c r="AD12" s="98"/>
      <c r="AE12" s="98"/>
      <c r="AF12" s="98"/>
      <c r="AG12" s="98"/>
    </row>
    <row r="13" spans="1:33" s="104" customFormat="1" ht="30">
      <c r="A13" s="252"/>
      <c r="B13" s="195" t="s">
        <v>107</v>
      </c>
      <c r="C13" s="195" t="s">
        <v>178</v>
      </c>
      <c r="D13" s="132"/>
      <c r="E13" s="132" t="s">
        <v>3</v>
      </c>
      <c r="F13" s="130">
        <v>1</v>
      </c>
      <c r="G13" s="131">
        <v>40000</v>
      </c>
      <c r="H13" s="131">
        <f>F13*G13</f>
        <v>40000</v>
      </c>
      <c r="I13" s="131">
        <f>H13*0.2</f>
        <v>8000</v>
      </c>
      <c r="J13" s="131">
        <f t="shared" si="0"/>
        <v>48000</v>
      </c>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s="104" customFormat="1" ht="64.5" customHeight="1">
      <c r="A14" s="252"/>
      <c r="B14" s="177" t="s">
        <v>238</v>
      </c>
      <c r="C14" s="132"/>
      <c r="D14" s="132"/>
      <c r="E14" s="132"/>
      <c r="F14" s="130"/>
      <c r="G14" s="131"/>
      <c r="H14" s="131">
        <f>H15</f>
        <v>10000</v>
      </c>
      <c r="I14" s="131">
        <f>I15</f>
        <v>2000</v>
      </c>
      <c r="J14" s="131">
        <f t="shared" si="0"/>
        <v>12000</v>
      </c>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s="104" customFormat="1" ht="76.5" customHeight="1">
      <c r="A15" s="252"/>
      <c r="B15" s="68" t="s">
        <v>240</v>
      </c>
      <c r="C15" s="101" t="s">
        <v>247</v>
      </c>
      <c r="D15" s="132"/>
      <c r="E15" s="132" t="s">
        <v>3</v>
      </c>
      <c r="F15" s="130">
        <v>1</v>
      </c>
      <c r="G15" s="131">
        <v>10000</v>
      </c>
      <c r="H15" s="175">
        <f>F15*G15</f>
        <v>10000</v>
      </c>
      <c r="I15" s="131">
        <f>H15*0.2</f>
        <v>2000</v>
      </c>
      <c r="J15" s="131">
        <f t="shared" si="0"/>
        <v>12000</v>
      </c>
      <c r="K15" s="98"/>
      <c r="L15" s="98"/>
      <c r="M15" s="98"/>
      <c r="N15" s="98"/>
      <c r="O15" s="98"/>
      <c r="P15" s="98"/>
      <c r="Q15" s="98"/>
      <c r="R15" s="98"/>
      <c r="S15" s="98"/>
      <c r="T15" s="98"/>
      <c r="U15" s="98"/>
      <c r="V15" s="98"/>
      <c r="W15" s="98"/>
      <c r="X15" s="98"/>
      <c r="Y15" s="98"/>
      <c r="Z15" s="98"/>
      <c r="AA15" s="98"/>
      <c r="AB15" s="98"/>
      <c r="AC15" s="98"/>
      <c r="AD15" s="98"/>
      <c r="AE15" s="98"/>
      <c r="AF15" s="98"/>
      <c r="AG15" s="98"/>
    </row>
    <row r="16" spans="1:33" s="104" customFormat="1" ht="64.5" customHeight="1">
      <c r="A16" s="252"/>
      <c r="B16" s="179" t="s">
        <v>90</v>
      </c>
      <c r="C16" s="179" t="s">
        <v>248</v>
      </c>
      <c r="D16" s="132"/>
      <c r="E16" s="132" t="s">
        <v>3</v>
      </c>
      <c r="F16" s="130">
        <v>1</v>
      </c>
      <c r="G16" s="131">
        <v>400</v>
      </c>
      <c r="H16" s="175">
        <f>F16*G16</f>
        <v>400</v>
      </c>
      <c r="I16" s="175">
        <f>H16*0.2</f>
        <v>80</v>
      </c>
      <c r="J16" s="131">
        <f t="shared" si="0"/>
        <v>480</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s="104" customFormat="1" ht="75" customHeight="1">
      <c r="A17" s="252"/>
      <c r="B17" s="181" t="s">
        <v>239</v>
      </c>
      <c r="C17" s="127"/>
      <c r="D17" s="127"/>
      <c r="E17" s="127"/>
      <c r="F17" s="127"/>
      <c r="G17" s="128"/>
      <c r="H17" s="175">
        <f>H18</f>
        <v>12000</v>
      </c>
      <c r="I17" s="175">
        <f>I18</f>
        <v>2400</v>
      </c>
      <c r="J17" s="175">
        <f>J18</f>
        <v>14400</v>
      </c>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1:33" s="104" customFormat="1" ht="63" customHeight="1">
      <c r="A18" s="252"/>
      <c r="B18" s="194"/>
      <c r="C18" s="132" t="s">
        <v>166</v>
      </c>
      <c r="D18" s="132"/>
      <c r="E18" s="132" t="s">
        <v>64</v>
      </c>
      <c r="F18" s="130">
        <v>12</v>
      </c>
      <c r="G18" s="131">
        <v>1000</v>
      </c>
      <c r="H18" s="131">
        <f>F18*G18</f>
        <v>12000</v>
      </c>
      <c r="I18" s="131">
        <f>H18*0.2</f>
        <v>2400</v>
      </c>
      <c r="J18" s="131">
        <f t="shared" si="0"/>
        <v>14400</v>
      </c>
      <c r="K18" s="98"/>
      <c r="L18" s="98"/>
      <c r="M18" s="98"/>
      <c r="N18" s="98"/>
      <c r="O18" s="98"/>
      <c r="P18" s="98"/>
      <c r="Q18" s="98"/>
      <c r="R18" s="98"/>
      <c r="S18" s="98"/>
      <c r="T18" s="98"/>
      <c r="U18" s="98"/>
      <c r="V18" s="98"/>
      <c r="W18" s="98"/>
      <c r="X18" s="98"/>
      <c r="Y18" s="98"/>
      <c r="Z18" s="98"/>
      <c r="AA18" s="98"/>
      <c r="AB18" s="98"/>
      <c r="AC18" s="98"/>
      <c r="AD18" s="98"/>
      <c r="AE18" s="98"/>
      <c r="AF18" s="98"/>
      <c r="AG18" s="98"/>
    </row>
    <row r="19" spans="1:33" s="104" customFormat="1" ht="36" customHeight="1">
      <c r="A19" s="252"/>
      <c r="B19" s="169" t="s">
        <v>88</v>
      </c>
      <c r="C19" s="173" t="s">
        <v>167</v>
      </c>
      <c r="D19" s="132"/>
      <c r="E19" s="132" t="s">
        <v>64</v>
      </c>
      <c r="F19" s="130">
        <v>12</v>
      </c>
      <c r="G19" s="131">
        <v>1000</v>
      </c>
      <c r="H19" s="131">
        <f>F19*G19</f>
        <v>12000</v>
      </c>
      <c r="I19" s="175">
        <f>H19*0.2</f>
        <v>2400</v>
      </c>
      <c r="J19" s="131">
        <f t="shared" si="0"/>
        <v>14400</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row>
    <row r="20" spans="1:33" s="104" customFormat="1" ht="36" customHeight="1">
      <c r="A20" s="252"/>
      <c r="B20" s="182" t="s">
        <v>148</v>
      </c>
      <c r="C20" s="132"/>
      <c r="D20" s="132"/>
      <c r="E20" s="132"/>
      <c r="F20" s="130"/>
      <c r="G20" s="131"/>
      <c r="H20" s="131"/>
      <c r="I20" s="131"/>
      <c r="J20" s="131">
        <f t="shared" si="0"/>
        <v>0</v>
      </c>
      <c r="K20" s="98"/>
      <c r="L20" s="98"/>
      <c r="M20" s="98"/>
      <c r="N20" s="98"/>
      <c r="O20" s="98"/>
      <c r="P20" s="98"/>
      <c r="Q20" s="98"/>
      <c r="R20" s="98"/>
      <c r="S20" s="98"/>
      <c r="T20" s="98"/>
      <c r="U20" s="98"/>
      <c r="V20" s="98"/>
      <c r="W20" s="98"/>
      <c r="X20" s="98"/>
      <c r="Y20" s="98"/>
      <c r="Z20" s="98"/>
      <c r="AA20" s="98"/>
      <c r="AB20" s="98"/>
      <c r="AC20" s="98"/>
      <c r="AD20" s="98"/>
      <c r="AE20" s="98"/>
      <c r="AF20" s="98"/>
      <c r="AG20" s="98"/>
    </row>
    <row r="21" spans="1:33" s="104" customFormat="1" ht="36" customHeight="1">
      <c r="A21" s="158" t="s">
        <v>165</v>
      </c>
      <c r="B21" s="182"/>
      <c r="C21" s="132"/>
      <c r="D21" s="132"/>
      <c r="E21" s="132"/>
      <c r="F21" s="130"/>
      <c r="G21" s="131"/>
      <c r="H21" s="183">
        <f>H19+H18+H16+H14+H7</f>
        <v>242400</v>
      </c>
      <c r="I21" s="183">
        <f>I19+I18+I16+I14+I7</f>
        <v>14880</v>
      </c>
      <c r="J21" s="183">
        <f>J19+J18+J16+J14+J7</f>
        <v>257280</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row>
    <row r="22" spans="1:33" s="104" customFormat="1" ht="30">
      <c r="A22" s="251" t="s">
        <v>147</v>
      </c>
      <c r="B22" s="202" t="s">
        <v>151</v>
      </c>
      <c r="C22" s="132"/>
      <c r="D22" s="132"/>
      <c r="E22" s="132"/>
      <c r="F22" s="132"/>
      <c r="G22" s="132"/>
      <c r="H22" s="203">
        <f>H23</f>
        <v>168000</v>
      </c>
      <c r="I22" s="203">
        <f>I23</f>
        <v>33600</v>
      </c>
      <c r="J22" s="203">
        <f t="shared" si="0"/>
        <v>201600</v>
      </c>
      <c r="K22" s="98"/>
      <c r="L22" s="98"/>
      <c r="M22" s="98"/>
      <c r="N22" s="98"/>
      <c r="O22" s="98"/>
      <c r="P22" s="98"/>
      <c r="Q22" s="98"/>
      <c r="R22" s="98"/>
      <c r="S22" s="98"/>
      <c r="T22" s="98"/>
      <c r="U22" s="98"/>
      <c r="V22" s="98"/>
      <c r="W22" s="98"/>
      <c r="X22" s="98"/>
      <c r="Y22" s="98"/>
      <c r="Z22" s="98"/>
      <c r="AA22" s="98"/>
      <c r="AB22" s="98"/>
      <c r="AC22" s="98"/>
      <c r="AD22" s="98"/>
      <c r="AE22" s="98"/>
      <c r="AF22" s="98"/>
      <c r="AG22" s="98"/>
    </row>
    <row r="23" spans="1:33" s="104" customFormat="1" ht="135">
      <c r="A23" s="251"/>
      <c r="B23" s="186" t="s">
        <v>86</v>
      </c>
      <c r="C23" s="187" t="s">
        <v>150</v>
      </c>
      <c r="D23" s="98"/>
      <c r="E23" s="98" t="s">
        <v>5</v>
      </c>
      <c r="F23" s="130">
        <v>2</v>
      </c>
      <c r="G23" s="131">
        <v>84000</v>
      </c>
      <c r="H23" s="131">
        <f>F23*G23</f>
        <v>168000</v>
      </c>
      <c r="I23" s="133">
        <f>H23*0.2</f>
        <v>33600</v>
      </c>
      <c r="J23" s="131">
        <f t="shared" si="0"/>
        <v>201600</v>
      </c>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s="104" customFormat="1" ht="30">
      <c r="A24" s="251"/>
      <c r="B24" s="202" t="s">
        <v>160</v>
      </c>
      <c r="C24" s="132"/>
      <c r="D24" s="132"/>
      <c r="E24" s="132"/>
      <c r="F24" s="132"/>
      <c r="G24" s="132"/>
      <c r="H24" s="203">
        <f>H25</f>
        <v>50000</v>
      </c>
      <c r="I24" s="203">
        <f>I25</f>
        <v>0</v>
      </c>
      <c r="J24" s="203">
        <f t="shared" si="0"/>
        <v>50000</v>
      </c>
      <c r="K24" s="98"/>
      <c r="L24" s="98"/>
      <c r="M24" s="98"/>
      <c r="N24" s="98"/>
      <c r="O24" s="98"/>
      <c r="P24" s="98"/>
      <c r="Q24" s="98"/>
      <c r="R24" s="98"/>
      <c r="S24" s="98"/>
      <c r="T24" s="98"/>
      <c r="U24" s="98"/>
      <c r="V24" s="98"/>
      <c r="W24" s="98"/>
      <c r="X24" s="98"/>
      <c r="Y24" s="98"/>
      <c r="Z24" s="98"/>
      <c r="AA24" s="98"/>
      <c r="AB24" s="98"/>
      <c r="AC24" s="98"/>
      <c r="AD24" s="98"/>
      <c r="AE24" s="98"/>
      <c r="AF24" s="98"/>
      <c r="AG24" s="98"/>
    </row>
    <row r="25" spans="1:33" s="104" customFormat="1" ht="45">
      <c r="A25" s="251"/>
      <c r="B25" s="190" t="s">
        <v>86</v>
      </c>
      <c r="C25" s="171" t="s">
        <v>179</v>
      </c>
      <c r="D25" s="132"/>
      <c r="E25" s="132" t="s">
        <v>3</v>
      </c>
      <c r="F25" s="130">
        <v>1</v>
      </c>
      <c r="G25" s="131">
        <v>50000</v>
      </c>
      <c r="H25" s="131">
        <f>F25*G25</f>
        <v>50000</v>
      </c>
      <c r="I25" s="131"/>
      <c r="J25" s="131">
        <f t="shared" si="0"/>
        <v>50000</v>
      </c>
      <c r="K25" s="98"/>
      <c r="L25" s="98"/>
      <c r="M25" s="98"/>
      <c r="N25" s="98"/>
      <c r="O25" s="98"/>
      <c r="P25" s="98"/>
      <c r="Q25" s="98"/>
      <c r="R25" s="98"/>
      <c r="S25" s="98"/>
      <c r="T25" s="98"/>
      <c r="U25" s="98"/>
      <c r="V25" s="98"/>
      <c r="W25" s="98"/>
      <c r="X25" s="98"/>
      <c r="Y25" s="98"/>
      <c r="Z25" s="98"/>
      <c r="AA25" s="98"/>
      <c r="AB25" s="98"/>
      <c r="AC25" s="98"/>
      <c r="AD25" s="98"/>
      <c r="AE25" s="98"/>
      <c r="AF25" s="98"/>
      <c r="AG25" s="98"/>
    </row>
    <row r="26" spans="1:33" s="104" customFormat="1" ht="15">
      <c r="A26" s="159" t="s">
        <v>161</v>
      </c>
      <c r="B26" s="190"/>
      <c r="C26" s="171"/>
      <c r="D26" s="132"/>
      <c r="E26" s="132"/>
      <c r="F26" s="130"/>
      <c r="G26" s="131"/>
      <c r="H26" s="131">
        <f>H24+H22</f>
        <v>218000</v>
      </c>
      <c r="I26" s="131">
        <f>I24+I22</f>
        <v>33600</v>
      </c>
      <c r="J26" s="183">
        <f t="shared" si="0"/>
        <v>251600</v>
      </c>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row>
    <row r="27" spans="1:33" s="104" customFormat="1" ht="15">
      <c r="A27" s="230" t="s">
        <v>149</v>
      </c>
      <c r="B27" s="202" t="s">
        <v>154</v>
      </c>
      <c r="C27" s="132"/>
      <c r="D27" s="132"/>
      <c r="E27" s="132"/>
      <c r="F27" s="132"/>
      <c r="G27" s="132"/>
      <c r="H27" s="203">
        <f>H28+H30</f>
        <v>298000</v>
      </c>
      <c r="I27" s="203">
        <f>I28+I30</f>
        <v>40000</v>
      </c>
      <c r="J27" s="203">
        <f t="shared" si="0"/>
        <v>338000</v>
      </c>
      <c r="K27" s="98"/>
      <c r="L27" s="98"/>
      <c r="M27" s="98"/>
      <c r="N27" s="98"/>
      <c r="O27" s="98"/>
      <c r="P27" s="98"/>
      <c r="Q27" s="98"/>
      <c r="R27" s="98"/>
      <c r="S27" s="98"/>
      <c r="T27" s="98"/>
      <c r="U27" s="98"/>
      <c r="V27" s="98"/>
      <c r="W27" s="98"/>
      <c r="X27" s="98"/>
      <c r="Y27" s="98"/>
      <c r="Z27" s="98"/>
      <c r="AA27" s="98"/>
      <c r="AB27" s="98"/>
      <c r="AC27" s="98"/>
      <c r="AD27" s="98"/>
      <c r="AE27" s="98"/>
      <c r="AF27" s="98"/>
      <c r="AG27" s="98"/>
    </row>
    <row r="28" spans="1:33" s="104" customFormat="1" ht="15">
      <c r="A28" s="231"/>
      <c r="B28" s="132" t="s">
        <v>77</v>
      </c>
      <c r="C28" s="132"/>
      <c r="D28" s="132"/>
      <c r="E28" s="132"/>
      <c r="F28" s="130"/>
      <c r="G28" s="131"/>
      <c r="H28" s="131">
        <f>H29</f>
        <v>200000</v>
      </c>
      <c r="I28" s="133">
        <f>H28*0.2</f>
        <v>40000</v>
      </c>
      <c r="J28" s="131">
        <f t="shared" si="0"/>
        <v>240000</v>
      </c>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104" customFormat="1" ht="30">
      <c r="A29" s="231"/>
      <c r="B29" s="132" t="s">
        <v>80</v>
      </c>
      <c r="C29" s="173" t="s">
        <v>153</v>
      </c>
      <c r="D29" s="132"/>
      <c r="E29" s="132" t="s">
        <v>152</v>
      </c>
      <c r="F29" s="130">
        <v>1</v>
      </c>
      <c r="G29" s="131">
        <v>200000</v>
      </c>
      <c r="H29" s="131">
        <f>F29*G29</f>
        <v>200000</v>
      </c>
      <c r="I29" s="133">
        <f>H29*0.2</f>
        <v>40000</v>
      </c>
      <c r="J29" s="131">
        <f t="shared" si="0"/>
        <v>240000</v>
      </c>
      <c r="K29" s="98"/>
      <c r="L29" s="98"/>
      <c r="M29" s="98"/>
      <c r="N29" s="98"/>
      <c r="O29" s="98"/>
      <c r="P29" s="98"/>
      <c r="Q29" s="98"/>
      <c r="R29" s="98"/>
      <c r="S29" s="98"/>
      <c r="T29" s="98"/>
      <c r="U29" s="98"/>
      <c r="V29" s="98"/>
      <c r="W29" s="98"/>
      <c r="X29" s="98"/>
      <c r="Y29" s="98"/>
      <c r="Z29" s="98"/>
      <c r="AA29" s="98"/>
      <c r="AB29" s="98"/>
      <c r="AC29" s="98"/>
      <c r="AD29" s="98"/>
      <c r="AE29" s="98"/>
      <c r="AF29" s="98"/>
      <c r="AG29" s="98"/>
    </row>
    <row r="30" spans="1:33" s="104" customFormat="1" ht="15">
      <c r="A30" s="231"/>
      <c r="B30" s="192" t="s">
        <v>91</v>
      </c>
      <c r="C30" s="98"/>
      <c r="D30" s="98"/>
      <c r="E30" s="98"/>
      <c r="F30" s="130"/>
      <c r="G30" s="131"/>
      <c r="H30" s="131">
        <f>H31+H32</f>
        <v>98000</v>
      </c>
      <c r="I30" s="133">
        <f>I31+I32</f>
        <v>0</v>
      </c>
      <c r="J30" s="131">
        <f t="shared" si="0"/>
        <v>98000</v>
      </c>
      <c r="K30" s="98"/>
      <c r="L30" s="98"/>
      <c r="M30" s="98"/>
      <c r="N30" s="98"/>
      <c r="O30" s="98"/>
      <c r="P30" s="98"/>
      <c r="Q30" s="98"/>
      <c r="R30" s="98"/>
      <c r="S30" s="98"/>
      <c r="T30" s="98"/>
      <c r="U30" s="98"/>
      <c r="V30" s="98"/>
      <c r="W30" s="98"/>
      <c r="X30" s="98"/>
      <c r="Y30" s="98"/>
      <c r="Z30" s="98"/>
      <c r="AA30" s="98"/>
      <c r="AB30" s="98"/>
      <c r="AC30" s="98"/>
      <c r="AD30" s="98"/>
      <c r="AE30" s="98"/>
      <c r="AF30" s="98"/>
      <c r="AG30" s="98"/>
    </row>
    <row r="31" spans="1:33" s="104" customFormat="1" ht="30">
      <c r="A31" s="231"/>
      <c r="B31" s="233" t="s">
        <v>93</v>
      </c>
      <c r="C31" s="99" t="s">
        <v>215</v>
      </c>
      <c r="D31" s="98"/>
      <c r="E31" s="98" t="s">
        <v>65</v>
      </c>
      <c r="F31" s="130">
        <f>2*300</f>
        <v>600</v>
      </c>
      <c r="G31" s="131">
        <v>140</v>
      </c>
      <c r="H31" s="131">
        <f>F31*G31</f>
        <v>84000</v>
      </c>
      <c r="I31" s="133">
        <v>0</v>
      </c>
      <c r="J31" s="131">
        <f t="shared" si="0"/>
        <v>84000</v>
      </c>
      <c r="K31" s="98"/>
      <c r="L31" s="98"/>
      <c r="M31" s="98"/>
      <c r="N31" s="98"/>
      <c r="O31" s="98"/>
      <c r="P31" s="98"/>
      <c r="Q31" s="98"/>
      <c r="R31" s="98"/>
      <c r="S31" s="98"/>
      <c r="T31" s="98"/>
      <c r="U31" s="98"/>
      <c r="V31" s="98"/>
      <c r="W31" s="98"/>
      <c r="X31" s="98"/>
      <c r="Y31" s="98"/>
      <c r="Z31" s="98"/>
      <c r="AA31" s="98"/>
      <c r="AB31" s="98"/>
      <c r="AC31" s="98"/>
      <c r="AD31" s="98"/>
      <c r="AE31" s="98"/>
      <c r="AF31" s="98"/>
      <c r="AG31" s="98"/>
    </row>
    <row r="32" spans="1:33" s="104" customFormat="1" ht="30">
      <c r="A32" s="231"/>
      <c r="B32" s="234"/>
      <c r="C32" s="99" t="s">
        <v>216</v>
      </c>
      <c r="D32" s="98"/>
      <c r="E32" s="98" t="s">
        <v>65</v>
      </c>
      <c r="F32" s="132">
        <f>1*100</f>
        <v>100</v>
      </c>
      <c r="G32" s="131">
        <v>140</v>
      </c>
      <c r="H32" s="131">
        <f>F32*G32</f>
        <v>14000</v>
      </c>
      <c r="I32" s="133">
        <v>0</v>
      </c>
      <c r="J32" s="131">
        <f t="shared" si="0"/>
        <v>14000</v>
      </c>
      <c r="K32" s="98"/>
      <c r="L32" s="98"/>
      <c r="M32" s="98"/>
      <c r="N32" s="98"/>
      <c r="O32" s="98"/>
      <c r="P32" s="98"/>
      <c r="Q32" s="98"/>
      <c r="R32" s="98"/>
      <c r="S32" s="98"/>
      <c r="T32" s="98"/>
      <c r="U32" s="98"/>
      <c r="V32" s="98"/>
      <c r="W32" s="98"/>
      <c r="X32" s="98"/>
      <c r="Y32" s="98"/>
      <c r="Z32" s="98"/>
      <c r="AA32" s="98"/>
      <c r="AB32" s="98"/>
      <c r="AC32" s="98"/>
      <c r="AD32" s="98"/>
      <c r="AE32" s="98"/>
      <c r="AF32" s="98"/>
      <c r="AG32" s="98"/>
    </row>
    <row r="33" spans="1:33" s="104" customFormat="1" ht="15">
      <c r="A33" s="231"/>
      <c r="B33" s="202" t="s">
        <v>157</v>
      </c>
      <c r="C33" s="132"/>
      <c r="D33" s="132"/>
      <c r="E33" s="132"/>
      <c r="G33" s="132"/>
      <c r="H33" s="203">
        <f>H34</f>
        <v>500000</v>
      </c>
      <c r="I33" s="203">
        <f>I34</f>
        <v>0</v>
      </c>
      <c r="J33" s="203">
        <f t="shared" si="0"/>
        <v>500000</v>
      </c>
      <c r="K33" s="98"/>
      <c r="L33" s="98"/>
      <c r="M33" s="98"/>
      <c r="N33" s="98"/>
      <c r="O33" s="98"/>
      <c r="P33" s="98"/>
      <c r="Q33" s="98"/>
      <c r="R33" s="98"/>
      <c r="S33" s="98"/>
      <c r="T33" s="98"/>
      <c r="U33" s="98"/>
      <c r="V33" s="98"/>
      <c r="W33" s="98"/>
      <c r="X33" s="98"/>
      <c r="Y33" s="98"/>
      <c r="Z33" s="98"/>
      <c r="AA33" s="98"/>
      <c r="AB33" s="98"/>
      <c r="AC33" s="98"/>
      <c r="AD33" s="98"/>
      <c r="AE33" s="98"/>
      <c r="AF33" s="98"/>
      <c r="AG33" s="98"/>
    </row>
    <row r="34" spans="1:33" s="104" customFormat="1" ht="15">
      <c r="A34" s="231"/>
      <c r="B34" s="132" t="s">
        <v>77</v>
      </c>
      <c r="C34" s="173"/>
      <c r="D34" s="132"/>
      <c r="E34" s="132"/>
      <c r="F34" s="130"/>
      <c r="G34" s="131"/>
      <c r="H34" s="131">
        <f>H35</f>
        <v>500000</v>
      </c>
      <c r="I34" s="141"/>
      <c r="J34" s="131">
        <f t="shared" si="0"/>
        <v>500000</v>
      </c>
      <c r="K34" s="98"/>
      <c r="L34" s="98"/>
      <c r="M34" s="98"/>
      <c r="N34" s="98"/>
      <c r="O34" s="98"/>
      <c r="P34" s="98"/>
      <c r="Q34" s="98"/>
      <c r="R34" s="98"/>
      <c r="S34" s="98"/>
      <c r="T34" s="98"/>
      <c r="U34" s="98"/>
      <c r="V34" s="98"/>
      <c r="W34" s="98"/>
      <c r="X34" s="98"/>
      <c r="Y34" s="98"/>
      <c r="Z34" s="98"/>
      <c r="AA34" s="98"/>
      <c r="AB34" s="98"/>
      <c r="AC34" s="98"/>
      <c r="AD34" s="98"/>
      <c r="AE34" s="98"/>
      <c r="AF34" s="98"/>
      <c r="AG34" s="98"/>
    </row>
    <row r="35" spans="1:33" s="104" customFormat="1" ht="75">
      <c r="A35" s="231"/>
      <c r="B35" s="195" t="s">
        <v>78</v>
      </c>
      <c r="C35" s="195" t="s">
        <v>155</v>
      </c>
      <c r="D35" s="132"/>
      <c r="E35" s="132" t="s">
        <v>152</v>
      </c>
      <c r="F35" s="130">
        <v>5</v>
      </c>
      <c r="G35" s="131">
        <v>100000</v>
      </c>
      <c r="H35" s="131">
        <f>F35*G35</f>
        <v>500000</v>
      </c>
      <c r="I35" s="133">
        <f>H35*0.2</f>
        <v>100000</v>
      </c>
      <c r="J35" s="131">
        <f t="shared" si="0"/>
        <v>600000</v>
      </c>
      <c r="K35" s="98"/>
      <c r="L35" s="98"/>
      <c r="M35" s="98"/>
      <c r="N35" s="98"/>
      <c r="O35" s="98"/>
      <c r="P35" s="98"/>
      <c r="Q35" s="98"/>
      <c r="R35" s="98"/>
      <c r="S35" s="98"/>
      <c r="T35" s="98"/>
      <c r="U35" s="98"/>
      <c r="V35" s="98"/>
      <c r="W35" s="98"/>
      <c r="X35" s="98"/>
      <c r="Y35" s="98"/>
      <c r="Z35" s="98"/>
      <c r="AA35" s="98"/>
      <c r="AB35" s="98"/>
      <c r="AC35" s="98"/>
      <c r="AD35" s="98"/>
      <c r="AE35" s="98"/>
      <c r="AF35" s="98"/>
      <c r="AG35" s="98"/>
    </row>
    <row r="36" spans="1:33" s="104" customFormat="1" ht="15">
      <c r="A36" s="231"/>
      <c r="B36" s="202" t="s">
        <v>158</v>
      </c>
      <c r="C36" s="132"/>
      <c r="D36" s="132"/>
      <c r="E36" s="132"/>
      <c r="F36" s="132"/>
      <c r="G36" s="132"/>
      <c r="H36" s="203">
        <f>H37</f>
        <v>25000</v>
      </c>
      <c r="I36" s="203">
        <f>I37</f>
        <v>5000</v>
      </c>
      <c r="J36" s="203">
        <f t="shared" si="0"/>
        <v>30000</v>
      </c>
      <c r="K36" s="98"/>
      <c r="L36" s="98"/>
      <c r="M36" s="98"/>
      <c r="N36" s="98"/>
      <c r="O36" s="98"/>
      <c r="P36" s="98"/>
      <c r="Q36" s="98"/>
      <c r="R36" s="98"/>
      <c r="S36" s="98"/>
      <c r="T36" s="98"/>
      <c r="U36" s="98"/>
      <c r="V36" s="98"/>
      <c r="W36" s="98"/>
      <c r="X36" s="98"/>
      <c r="Y36" s="98"/>
      <c r="Z36" s="98"/>
      <c r="AA36" s="98"/>
      <c r="AB36" s="98"/>
      <c r="AC36" s="98"/>
      <c r="AD36" s="98"/>
      <c r="AE36" s="98"/>
      <c r="AF36" s="98"/>
      <c r="AG36" s="98"/>
    </row>
    <row r="37" spans="1:33" s="104" customFormat="1" ht="15">
      <c r="A37" s="231"/>
      <c r="B37" s="132" t="s">
        <v>77</v>
      </c>
      <c r="C37" s="195"/>
      <c r="D37" s="132"/>
      <c r="E37" s="132"/>
      <c r="F37" s="130"/>
      <c r="G37" s="131"/>
      <c r="H37" s="131">
        <f>H38</f>
        <v>25000</v>
      </c>
      <c r="I37" s="133">
        <f>H37*0.2</f>
        <v>5000</v>
      </c>
      <c r="J37" s="131">
        <f t="shared" si="0"/>
        <v>30000</v>
      </c>
      <c r="K37" s="98"/>
      <c r="L37" s="98"/>
      <c r="M37" s="98"/>
      <c r="N37" s="98"/>
      <c r="O37" s="98"/>
      <c r="P37" s="98"/>
      <c r="Q37" s="98"/>
      <c r="R37" s="98"/>
      <c r="S37" s="98"/>
      <c r="T37" s="98"/>
      <c r="U37" s="98"/>
      <c r="V37" s="98"/>
      <c r="W37" s="98"/>
      <c r="X37" s="98"/>
      <c r="Y37" s="98"/>
      <c r="Z37" s="98"/>
      <c r="AA37" s="98"/>
      <c r="AB37" s="98"/>
      <c r="AC37" s="98"/>
      <c r="AD37" s="98"/>
      <c r="AE37" s="98"/>
      <c r="AF37" s="98"/>
      <c r="AG37" s="98"/>
    </row>
    <row r="38" spans="1:33" s="104" customFormat="1" ht="45">
      <c r="A38" s="232"/>
      <c r="B38" s="195" t="s">
        <v>78</v>
      </c>
      <c r="C38" s="173" t="s">
        <v>156</v>
      </c>
      <c r="D38" s="132"/>
      <c r="E38" s="132" t="s">
        <v>152</v>
      </c>
      <c r="F38" s="130">
        <v>1</v>
      </c>
      <c r="G38" s="131">
        <v>25000</v>
      </c>
      <c r="H38" s="131">
        <f>F38*G38</f>
        <v>25000</v>
      </c>
      <c r="I38" s="133">
        <f>H38*0.2</f>
        <v>5000</v>
      </c>
      <c r="J38" s="131">
        <f t="shared" si="0"/>
        <v>30000</v>
      </c>
      <c r="K38" s="98"/>
      <c r="L38" s="98"/>
      <c r="M38" s="98"/>
      <c r="N38" s="98"/>
      <c r="O38" s="98"/>
      <c r="P38" s="98"/>
      <c r="Q38" s="98"/>
      <c r="R38" s="98"/>
      <c r="S38" s="98"/>
      <c r="T38" s="98"/>
      <c r="U38" s="98"/>
      <c r="V38" s="98"/>
      <c r="W38" s="98"/>
      <c r="X38" s="98"/>
      <c r="Y38" s="98"/>
      <c r="Z38" s="98"/>
      <c r="AA38" s="98"/>
      <c r="AB38" s="98"/>
      <c r="AC38" s="98"/>
      <c r="AD38" s="98"/>
      <c r="AE38" s="98"/>
      <c r="AF38" s="98"/>
      <c r="AG38" s="98"/>
    </row>
    <row r="39" spans="1:33" s="124" customFormat="1" ht="15">
      <c r="A39" s="121" t="s">
        <v>159</v>
      </c>
      <c r="B39" s="142"/>
      <c r="C39" s="142"/>
      <c r="D39" s="142"/>
      <c r="E39" s="142"/>
      <c r="F39" s="142"/>
      <c r="G39" s="142"/>
      <c r="H39" s="25">
        <f>H36+H33+H27</f>
        <v>823000</v>
      </c>
      <c r="I39" s="25">
        <f>I36+I33+I27</f>
        <v>45000</v>
      </c>
      <c r="J39" s="25">
        <f t="shared" si="0"/>
        <v>868000</v>
      </c>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21"/>
    </row>
    <row r="40" spans="1:33" s="104" customFormat="1" ht="15">
      <c r="A40" s="121" t="s">
        <v>163</v>
      </c>
      <c r="B40" s="132"/>
      <c r="C40" s="132"/>
      <c r="D40" s="132"/>
      <c r="E40" s="132"/>
      <c r="F40" s="130"/>
      <c r="G40" s="131"/>
      <c r="H40" s="131"/>
      <c r="I40" s="131"/>
      <c r="J40" s="131">
        <f t="shared" si="0"/>
        <v>0</v>
      </c>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s="104" customFormat="1" ht="15">
      <c r="A41" s="121" t="s">
        <v>162</v>
      </c>
      <c r="B41" s="132"/>
      <c r="C41" s="132"/>
      <c r="D41" s="132"/>
      <c r="E41" s="132"/>
      <c r="F41" s="130"/>
      <c r="G41" s="131"/>
      <c r="H41" s="131"/>
      <c r="I41" s="131"/>
      <c r="J41" s="131">
        <f t="shared" si="0"/>
        <v>0</v>
      </c>
      <c r="K41" s="98"/>
      <c r="L41" s="98"/>
      <c r="M41" s="98"/>
      <c r="N41" s="98"/>
      <c r="O41" s="98"/>
      <c r="P41" s="98"/>
      <c r="Q41" s="98"/>
      <c r="R41" s="98"/>
      <c r="S41" s="98"/>
      <c r="T41" s="98"/>
      <c r="U41" s="98"/>
      <c r="V41" s="98"/>
      <c r="W41" s="98"/>
      <c r="X41" s="98"/>
      <c r="Y41" s="98"/>
      <c r="Z41" s="98"/>
      <c r="AA41" s="98"/>
      <c r="AB41" s="98"/>
      <c r="AC41" s="98"/>
      <c r="AD41" s="98"/>
      <c r="AE41" s="98"/>
      <c r="AF41" s="98"/>
      <c r="AG41" s="98"/>
    </row>
    <row r="42" spans="1:33" s="124" customFormat="1" ht="15">
      <c r="A42" s="124" t="s">
        <v>164</v>
      </c>
      <c r="B42" s="142"/>
      <c r="C42" s="142"/>
      <c r="D42" s="142"/>
      <c r="E42" s="142"/>
      <c r="F42" s="142"/>
      <c r="G42" s="142"/>
      <c r="H42" s="25">
        <f>H21+H26+H39</f>
        <v>1283400</v>
      </c>
      <c r="I42" s="25">
        <f>I21+I26+I39</f>
        <v>93480</v>
      </c>
      <c r="J42" s="25">
        <f t="shared" si="0"/>
        <v>1376880</v>
      </c>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6" spans="1:4" ht="85.5" customHeight="1">
      <c r="A46" s="57" t="s">
        <v>6</v>
      </c>
      <c r="B46" s="228" t="s">
        <v>7</v>
      </c>
      <c r="C46" s="228"/>
      <c r="D46" s="228"/>
    </row>
    <row r="47" spans="1:4" ht="54.75" customHeight="1">
      <c r="A47" s="86" t="s">
        <v>8</v>
      </c>
      <c r="B47" s="228" t="s">
        <v>9</v>
      </c>
      <c r="C47" s="228"/>
      <c r="D47" s="228"/>
    </row>
  </sheetData>
  <sheetProtection/>
  <mergeCells count="25">
    <mergeCell ref="B46:D46"/>
    <mergeCell ref="B47:D47"/>
    <mergeCell ref="N2:N4"/>
    <mergeCell ref="K2:K4"/>
    <mergeCell ref="L2:L4"/>
    <mergeCell ref="M2:M4"/>
    <mergeCell ref="J2:J4"/>
    <mergeCell ref="C2:C4"/>
    <mergeCell ref="D2:D4"/>
    <mergeCell ref="E2:E4"/>
    <mergeCell ref="A22:A25"/>
    <mergeCell ref="F2:F4"/>
    <mergeCell ref="A27:A38"/>
    <mergeCell ref="B31:B32"/>
    <mergeCell ref="A2:A4"/>
    <mergeCell ref="O2:O4"/>
    <mergeCell ref="P2:P4"/>
    <mergeCell ref="AD2:AD3"/>
    <mergeCell ref="AG2:AG4"/>
    <mergeCell ref="A6:A20"/>
    <mergeCell ref="B6:J6"/>
    <mergeCell ref="B7:G7"/>
    <mergeCell ref="G2:G4"/>
    <mergeCell ref="H2:H4"/>
    <mergeCell ref="B2:B4"/>
  </mergeCells>
  <printOptions horizontalCentered="1"/>
  <pageMargins left="0.7086614173228347" right="0.15748031496062992" top="0.7480314960629921" bottom="0.7480314960629921" header="0.31496062992125984" footer="0.31496062992125984"/>
  <pageSetup horizontalDpi="600" verticalDpi="600" orientation="landscape" paperSize="9" scale="55" r:id="rId2"/>
  <headerFooter>
    <oddFooter>&amp;C&amp;P / &amp;N</oddFooter>
  </headerFooter>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dimension ref="A1:F63"/>
  <sheetViews>
    <sheetView view="pageBreakPreview" zoomScale="60" zoomScaleNormal="90" zoomScalePageLayoutView="0" workbookViewId="0" topLeftCell="A1">
      <selection activeCell="K13" sqref="K13"/>
    </sheetView>
  </sheetViews>
  <sheetFormatPr defaultColWidth="9.140625" defaultRowHeight="15"/>
  <cols>
    <col min="1" max="1" width="4.8515625" style="216" customWidth="1"/>
    <col min="2" max="2" width="26.00390625" style="217" customWidth="1"/>
    <col min="3" max="3" width="35.00390625" style="204" customWidth="1"/>
    <col min="4" max="4" width="13.00390625" style="204" customWidth="1"/>
    <col min="5" max="5" width="13.8515625" style="204" customWidth="1"/>
    <col min="6" max="6" width="28.7109375" style="204" customWidth="1"/>
    <col min="7" max="16384" width="9.140625" style="204" customWidth="1"/>
  </cols>
  <sheetData>
    <row r="1" spans="1:6" ht="15.75">
      <c r="A1" s="87"/>
      <c r="B1" s="83"/>
      <c r="C1" s="84"/>
      <c r="D1" s="84"/>
      <c r="E1" s="84"/>
      <c r="F1" s="84"/>
    </row>
    <row r="2" spans="1:6" ht="15.75">
      <c r="A2" s="88" t="s">
        <v>195</v>
      </c>
      <c r="B2" s="83"/>
      <c r="C2" s="84"/>
      <c r="D2" s="84"/>
      <c r="E2" s="84"/>
      <c r="F2" s="84"/>
    </row>
    <row r="3" spans="1:6" ht="16.5" thickBot="1">
      <c r="A3" s="87"/>
      <c r="B3" s="83"/>
      <c r="C3" s="84"/>
      <c r="D3" s="84"/>
      <c r="E3" s="84"/>
      <c r="F3" s="84"/>
    </row>
    <row r="4" spans="1:6" ht="15" customHeight="1">
      <c r="A4" s="296" t="s">
        <v>98</v>
      </c>
      <c r="B4" s="298" t="s">
        <v>99</v>
      </c>
      <c r="C4" s="290" t="s">
        <v>100</v>
      </c>
      <c r="D4" s="288" t="s">
        <v>45</v>
      </c>
      <c r="E4" s="288"/>
      <c r="F4" s="289"/>
    </row>
    <row r="5" spans="1:6" ht="59.25" customHeight="1" thickBot="1">
      <c r="A5" s="297"/>
      <c r="B5" s="299"/>
      <c r="C5" s="291"/>
      <c r="D5" s="205" t="s">
        <v>66</v>
      </c>
      <c r="E5" s="205" t="s">
        <v>0</v>
      </c>
      <c r="F5" s="206" t="s">
        <v>67</v>
      </c>
    </row>
    <row r="6" spans="1:6" s="208" customFormat="1" ht="23.25" customHeight="1">
      <c r="A6" s="157">
        <v>0</v>
      </c>
      <c r="B6" s="58">
        <v>1</v>
      </c>
      <c r="C6" s="59">
        <v>2</v>
      </c>
      <c r="D6" s="58">
        <v>3</v>
      </c>
      <c r="E6" s="58">
        <v>4</v>
      </c>
      <c r="F6" s="207" t="s">
        <v>144</v>
      </c>
    </row>
    <row r="7" spans="1:6" ht="15">
      <c r="A7" s="294">
        <v>1</v>
      </c>
      <c r="B7" s="270" t="s">
        <v>81</v>
      </c>
      <c r="C7" s="209" t="s">
        <v>82</v>
      </c>
      <c r="D7" s="60"/>
      <c r="E7" s="60"/>
      <c r="F7" s="61"/>
    </row>
    <row r="8" spans="1:6" ht="15.75">
      <c r="A8" s="294"/>
      <c r="B8" s="271"/>
      <c r="C8" s="209" t="s">
        <v>83</v>
      </c>
      <c r="D8" s="60"/>
      <c r="E8" s="60"/>
      <c r="F8" s="61"/>
    </row>
    <row r="9" spans="1:6" ht="45">
      <c r="A9" s="157">
        <v>2</v>
      </c>
      <c r="B9" s="210" t="s">
        <v>84</v>
      </c>
      <c r="C9" s="209" t="s">
        <v>85</v>
      </c>
      <c r="D9" s="60"/>
      <c r="E9" s="60"/>
      <c r="F9" s="61"/>
    </row>
    <row r="10" spans="1:6" ht="77.25" customHeight="1">
      <c r="A10" s="156">
        <v>3</v>
      </c>
      <c r="B10" s="211" t="s">
        <v>86</v>
      </c>
      <c r="C10" s="212" t="s">
        <v>86</v>
      </c>
      <c r="D10" s="60"/>
      <c r="E10" s="60"/>
      <c r="F10" s="61"/>
    </row>
    <row r="11" spans="1:6" ht="68.25" customHeight="1">
      <c r="A11" s="279">
        <v>4</v>
      </c>
      <c r="B11" s="276" t="s">
        <v>198</v>
      </c>
      <c r="C11" s="143" t="s">
        <v>87</v>
      </c>
      <c r="D11" s="60"/>
      <c r="E11" s="60"/>
      <c r="F11" s="61"/>
    </row>
    <row r="12" spans="1:6" ht="68.25" customHeight="1">
      <c r="A12" s="280"/>
      <c r="B12" s="277"/>
      <c r="C12" s="143" t="s">
        <v>261</v>
      </c>
      <c r="D12" s="60"/>
      <c r="E12" s="60"/>
      <c r="F12" s="61"/>
    </row>
    <row r="13" spans="1:6" ht="102.75" customHeight="1">
      <c r="A13" s="280"/>
      <c r="B13" s="277"/>
      <c r="C13" s="143" t="s">
        <v>238</v>
      </c>
      <c r="D13" s="60"/>
      <c r="E13" s="60"/>
      <c r="F13" s="61"/>
    </row>
    <row r="14" spans="1:6" ht="88.5" customHeight="1">
      <c r="A14" s="280"/>
      <c r="B14" s="277"/>
      <c r="C14" s="143" t="s">
        <v>236</v>
      </c>
      <c r="D14" s="60"/>
      <c r="E14" s="60"/>
      <c r="F14" s="61"/>
    </row>
    <row r="15" spans="1:6" ht="36" customHeight="1">
      <c r="A15" s="280"/>
      <c r="B15" s="277"/>
      <c r="C15" s="292" t="s">
        <v>181</v>
      </c>
      <c r="D15" s="284"/>
      <c r="E15" s="284"/>
      <c r="F15" s="286"/>
    </row>
    <row r="16" spans="1:6" ht="31.5" customHeight="1">
      <c r="A16" s="281"/>
      <c r="B16" s="278"/>
      <c r="C16" s="293"/>
      <c r="D16" s="285"/>
      <c r="E16" s="285"/>
      <c r="F16" s="287"/>
    </row>
    <row r="17" spans="1:6" ht="41.25" customHeight="1">
      <c r="A17" s="62">
        <v>5</v>
      </c>
      <c r="B17" s="211" t="s">
        <v>88</v>
      </c>
      <c r="C17" s="209" t="s">
        <v>88</v>
      </c>
      <c r="D17" s="60"/>
      <c r="E17" s="60"/>
      <c r="F17" s="61"/>
    </row>
    <row r="18" spans="1:6" ht="105">
      <c r="A18" s="156">
        <v>6</v>
      </c>
      <c r="B18" s="211" t="s">
        <v>89</v>
      </c>
      <c r="C18" s="209" t="s">
        <v>89</v>
      </c>
      <c r="D18" s="60"/>
      <c r="E18" s="60"/>
      <c r="F18" s="61"/>
    </row>
    <row r="19" spans="1:6" ht="33" customHeight="1">
      <c r="A19" s="156">
        <v>7</v>
      </c>
      <c r="B19" s="211" t="s">
        <v>90</v>
      </c>
      <c r="C19" s="209" t="s">
        <v>90</v>
      </c>
      <c r="D19" s="60"/>
      <c r="E19" s="60"/>
      <c r="F19" s="61"/>
    </row>
    <row r="20" spans="1:6" ht="30">
      <c r="A20" s="63">
        <v>8</v>
      </c>
      <c r="B20" s="270" t="s">
        <v>91</v>
      </c>
      <c r="C20" s="209" t="s">
        <v>92</v>
      </c>
      <c r="D20" s="60"/>
      <c r="E20" s="60"/>
      <c r="F20" s="61"/>
    </row>
    <row r="21" spans="1:6" ht="30">
      <c r="A21" s="63"/>
      <c r="B21" s="271"/>
      <c r="C21" s="209" t="s">
        <v>93</v>
      </c>
      <c r="D21" s="60"/>
      <c r="E21" s="60"/>
      <c r="F21" s="61"/>
    </row>
    <row r="22" spans="1:6" ht="45">
      <c r="A22" s="295">
        <v>9</v>
      </c>
      <c r="B22" s="270" t="s">
        <v>94</v>
      </c>
      <c r="C22" s="209" t="s">
        <v>95</v>
      </c>
      <c r="D22" s="60"/>
      <c r="E22" s="60"/>
      <c r="F22" s="61"/>
    </row>
    <row r="23" spans="1:6" ht="32.25" customHeight="1">
      <c r="A23" s="295"/>
      <c r="B23" s="271"/>
      <c r="C23" s="209" t="s">
        <v>96</v>
      </c>
      <c r="D23" s="60"/>
      <c r="E23" s="60"/>
      <c r="F23" s="61"/>
    </row>
    <row r="24" spans="1:6" ht="27.75" customHeight="1">
      <c r="A24" s="156">
        <v>10</v>
      </c>
      <c r="B24" s="211" t="s">
        <v>97</v>
      </c>
      <c r="C24" s="209" t="s">
        <v>97</v>
      </c>
      <c r="D24" s="60"/>
      <c r="E24" s="60"/>
      <c r="F24" s="61"/>
    </row>
    <row r="25" spans="1:6" ht="41.25" customHeight="1">
      <c r="A25" s="279">
        <v>11</v>
      </c>
      <c r="B25" s="276" t="s">
        <v>77</v>
      </c>
      <c r="C25" s="209" t="s">
        <v>78</v>
      </c>
      <c r="D25" s="60"/>
      <c r="E25" s="60"/>
      <c r="F25" s="61"/>
    </row>
    <row r="26" spans="1:6" ht="50.25" customHeight="1">
      <c r="A26" s="280"/>
      <c r="B26" s="277"/>
      <c r="C26" s="209" t="s">
        <v>79</v>
      </c>
      <c r="D26" s="60"/>
      <c r="E26" s="60"/>
      <c r="F26" s="61"/>
    </row>
    <row r="27" spans="1:6" ht="30">
      <c r="A27" s="280"/>
      <c r="B27" s="277"/>
      <c r="C27" s="209" t="s">
        <v>80</v>
      </c>
      <c r="D27" s="60"/>
      <c r="E27" s="60"/>
      <c r="F27" s="61"/>
    </row>
    <row r="28" spans="1:6" ht="60">
      <c r="A28" s="281"/>
      <c r="B28" s="278"/>
      <c r="C28" s="213" t="s">
        <v>190</v>
      </c>
      <c r="D28" s="64"/>
      <c r="E28" s="64"/>
      <c r="F28" s="65"/>
    </row>
    <row r="29" spans="1:6" ht="75">
      <c r="A29" s="152">
        <v>12</v>
      </c>
      <c r="B29" s="213" t="s">
        <v>185</v>
      </c>
      <c r="C29" s="213" t="s">
        <v>185</v>
      </c>
      <c r="D29" s="64"/>
      <c r="E29" s="64"/>
      <c r="F29" s="65"/>
    </row>
    <row r="30" spans="1:6" ht="16.5" thickBot="1">
      <c r="A30" s="272" t="s">
        <v>145</v>
      </c>
      <c r="B30" s="273"/>
      <c r="C30" s="66"/>
      <c r="D30" s="66"/>
      <c r="E30" s="66"/>
      <c r="F30" s="67"/>
    </row>
    <row r="31" spans="1:6" ht="15.75">
      <c r="A31" s="87"/>
      <c r="B31" s="83"/>
      <c r="C31" s="84"/>
      <c r="D31" s="84"/>
      <c r="E31" s="84"/>
      <c r="F31" s="84"/>
    </row>
    <row r="32" spans="1:6" ht="15.75">
      <c r="A32" s="87"/>
      <c r="B32" s="83" t="s">
        <v>232</v>
      </c>
      <c r="C32" s="84"/>
      <c r="D32" s="84">
        <f>D8+D9+D13+D24</f>
        <v>0</v>
      </c>
      <c r="E32" s="84">
        <f>E8+E9+E13+E24</f>
        <v>0</v>
      </c>
      <c r="F32" s="84">
        <f>F8+F9+F13+F24</f>
        <v>0</v>
      </c>
    </row>
    <row r="33" spans="1:6" ht="15.75">
      <c r="A33" s="87"/>
      <c r="B33" s="83"/>
      <c r="C33" s="84"/>
      <c r="D33" s="84"/>
      <c r="E33" s="84"/>
      <c r="F33" s="84"/>
    </row>
    <row r="34" spans="1:6" ht="15.75">
      <c r="A34" s="274" t="s">
        <v>30</v>
      </c>
      <c r="B34" s="268" t="s">
        <v>202</v>
      </c>
      <c r="C34" s="235" t="s">
        <v>31</v>
      </c>
      <c r="D34" s="282" t="s">
        <v>32</v>
      </c>
      <c r="E34" s="235" t="s">
        <v>63</v>
      </c>
      <c r="F34" s="84"/>
    </row>
    <row r="35" spans="1:6" ht="15.75">
      <c r="A35" s="275"/>
      <c r="B35" s="269"/>
      <c r="C35" s="235"/>
      <c r="D35" s="283"/>
      <c r="E35" s="235"/>
      <c r="F35" s="84"/>
    </row>
    <row r="36" spans="1:6" ht="15.75">
      <c r="A36" s="59">
        <v>0</v>
      </c>
      <c r="B36" s="68">
        <v>1</v>
      </c>
      <c r="C36" s="154">
        <v>2</v>
      </c>
      <c r="D36" s="154">
        <v>3</v>
      </c>
      <c r="E36" s="155" t="s">
        <v>33</v>
      </c>
      <c r="F36" s="84"/>
    </row>
    <row r="37" spans="1:6" ht="15.75">
      <c r="A37" s="59"/>
      <c r="B37" s="69" t="s">
        <v>34</v>
      </c>
      <c r="C37" s="70"/>
      <c r="D37" s="73"/>
      <c r="E37" s="60"/>
      <c r="F37" s="84"/>
    </row>
    <row r="38" spans="1:6" ht="30">
      <c r="A38" s="60"/>
      <c r="B38" s="71" t="s">
        <v>35</v>
      </c>
      <c r="C38" s="72"/>
      <c r="D38" s="73"/>
      <c r="E38" s="60"/>
      <c r="F38" s="84"/>
    </row>
    <row r="39" spans="1:6" ht="30">
      <c r="A39" s="60"/>
      <c r="B39" s="71" t="s">
        <v>36</v>
      </c>
      <c r="C39" s="72"/>
      <c r="D39" s="73"/>
      <c r="E39" s="60"/>
      <c r="F39" s="84"/>
    </row>
    <row r="40" spans="1:6" ht="15.75">
      <c r="A40" s="60"/>
      <c r="B40" s="74"/>
      <c r="C40" s="72"/>
      <c r="D40" s="73"/>
      <c r="E40" s="75"/>
      <c r="F40" s="84"/>
    </row>
    <row r="41" spans="1:6" ht="15.75">
      <c r="A41" s="60"/>
      <c r="B41" s="268" t="s">
        <v>202</v>
      </c>
      <c r="C41" s="235" t="s">
        <v>31</v>
      </c>
      <c r="D41" s="236" t="s">
        <v>32</v>
      </c>
      <c r="E41" s="75"/>
      <c r="F41" s="84"/>
    </row>
    <row r="42" spans="1:6" ht="15.75">
      <c r="A42" s="60"/>
      <c r="B42" s="269"/>
      <c r="C42" s="235"/>
      <c r="D42" s="236"/>
      <c r="E42" s="75"/>
      <c r="F42" s="84"/>
    </row>
    <row r="43" spans="1:6" ht="15.75">
      <c r="A43" s="60"/>
      <c r="B43" s="76" t="s">
        <v>37</v>
      </c>
      <c r="C43" s="153">
        <v>1</v>
      </c>
      <c r="D43" s="154">
        <v>2</v>
      </c>
      <c r="E43" s="75"/>
      <c r="F43" s="84"/>
    </row>
    <row r="44" spans="1:6" ht="30">
      <c r="A44" s="60"/>
      <c r="B44" s="77" t="s">
        <v>38</v>
      </c>
      <c r="C44" s="78"/>
      <c r="D44" s="78"/>
      <c r="E44" s="79"/>
      <c r="F44" s="84"/>
    </row>
    <row r="45" spans="1:6" ht="15.75">
      <c r="A45" s="75"/>
      <c r="B45" s="77" t="s">
        <v>39</v>
      </c>
      <c r="C45" s="300"/>
      <c r="D45" s="300"/>
      <c r="E45" s="75"/>
      <c r="F45" s="84"/>
    </row>
    <row r="46" spans="1:6" ht="15.75">
      <c r="A46" s="75"/>
      <c r="B46" s="80"/>
      <c r="C46" s="81"/>
      <c r="D46" s="81"/>
      <c r="E46" s="75"/>
      <c r="F46" s="84"/>
    </row>
    <row r="47" spans="1:6" ht="15.75">
      <c r="A47" s="75"/>
      <c r="B47" s="80"/>
      <c r="C47" s="81"/>
      <c r="D47" s="81"/>
      <c r="E47" s="75"/>
      <c r="F47" s="84"/>
    </row>
    <row r="48" spans="1:6" ht="15.75">
      <c r="A48" s="75"/>
      <c r="B48" s="80"/>
      <c r="C48" s="81"/>
      <c r="D48" s="81"/>
      <c r="E48" s="75"/>
      <c r="F48" s="84"/>
    </row>
    <row r="49" spans="1:6" ht="15.75">
      <c r="A49" s="82" t="s">
        <v>40</v>
      </c>
      <c r="B49" s="83"/>
      <c r="C49" s="84"/>
      <c r="D49" s="84"/>
      <c r="E49" s="75"/>
      <c r="F49" s="84"/>
    </row>
    <row r="50" spans="1:6" ht="45" customHeight="1">
      <c r="A50" s="301" t="s">
        <v>41</v>
      </c>
      <c r="B50" s="301"/>
      <c r="C50" s="301"/>
      <c r="D50" s="301"/>
      <c r="E50" s="301"/>
      <c r="F50" s="301"/>
    </row>
    <row r="51" spans="1:6" ht="15.75">
      <c r="A51" s="57" t="s">
        <v>42</v>
      </c>
      <c r="B51" s="85"/>
      <c r="C51" s="57"/>
      <c r="D51" s="57"/>
      <c r="E51" s="75"/>
      <c r="F51" s="84"/>
    </row>
    <row r="52" spans="1:6" ht="15.75">
      <c r="A52" s="57" t="s">
        <v>43</v>
      </c>
      <c r="B52" s="214"/>
      <c r="C52" s="84"/>
      <c r="D52" s="84"/>
      <c r="E52" s="75"/>
      <c r="F52" s="84"/>
    </row>
    <row r="53" spans="1:6" ht="50.25" customHeight="1">
      <c r="A53" s="57" t="s">
        <v>6</v>
      </c>
      <c r="B53" s="228" t="s">
        <v>7</v>
      </c>
      <c r="C53" s="228"/>
      <c r="D53" s="228"/>
      <c r="E53" s="75"/>
      <c r="F53" s="84"/>
    </row>
    <row r="54" spans="1:6" ht="77.25" customHeight="1">
      <c r="A54" s="86" t="s">
        <v>8</v>
      </c>
      <c r="B54" s="228" t="s">
        <v>9</v>
      </c>
      <c r="C54" s="228"/>
      <c r="D54" s="228"/>
      <c r="E54" s="75"/>
      <c r="F54" s="84"/>
    </row>
    <row r="55" spans="1:6" ht="71.25" customHeight="1">
      <c r="A55" s="84" t="s">
        <v>44</v>
      </c>
      <c r="B55" s="228" t="s">
        <v>251</v>
      </c>
      <c r="C55" s="228"/>
      <c r="D55" s="228"/>
      <c r="E55" s="75"/>
      <c r="F55" s="84"/>
    </row>
    <row r="56" spans="1:6" ht="15.75">
      <c r="A56" s="215"/>
      <c r="B56" s="83"/>
      <c r="C56" s="84"/>
      <c r="D56" s="84"/>
      <c r="E56" s="75"/>
      <c r="F56" s="84"/>
    </row>
    <row r="57" spans="1:6" ht="15.75">
      <c r="A57" s="87"/>
      <c r="B57" s="83"/>
      <c r="C57" s="84"/>
      <c r="D57" s="84"/>
      <c r="E57" s="84"/>
      <c r="F57" s="84"/>
    </row>
    <row r="58" spans="1:6" ht="15.75">
      <c r="A58" s="87"/>
      <c r="B58" s="83"/>
      <c r="C58" s="84"/>
      <c r="D58" s="84"/>
      <c r="E58" s="84"/>
      <c r="F58" s="84"/>
    </row>
    <row r="59" spans="1:6" ht="15.75">
      <c r="A59" s="87"/>
      <c r="B59" s="83"/>
      <c r="C59" s="84"/>
      <c r="D59" s="84"/>
      <c r="E59" s="84"/>
      <c r="F59" s="84"/>
    </row>
    <row r="60" spans="1:6" ht="15.75">
      <c r="A60" s="87"/>
      <c r="B60" s="83"/>
      <c r="C60" s="84"/>
      <c r="D60" s="84"/>
      <c r="E60" s="84"/>
      <c r="F60" s="84"/>
    </row>
    <row r="61" spans="1:6" ht="15.75">
      <c r="A61" s="87"/>
      <c r="B61" s="83"/>
      <c r="C61" s="84"/>
      <c r="D61" s="84"/>
      <c r="E61" s="84"/>
      <c r="F61" s="84"/>
    </row>
    <row r="62" spans="1:6" ht="15.75">
      <c r="A62" s="87"/>
      <c r="B62" s="83"/>
      <c r="C62" s="84"/>
      <c r="D62" s="84"/>
      <c r="E62" s="84"/>
      <c r="F62" s="84"/>
    </row>
    <row r="63" spans="1:6" ht="15.75">
      <c r="A63" s="87"/>
      <c r="B63" s="83"/>
      <c r="C63" s="84"/>
      <c r="D63" s="84"/>
      <c r="E63" s="84"/>
      <c r="F63" s="84"/>
    </row>
  </sheetData>
  <sheetProtection/>
  <mergeCells count="31">
    <mergeCell ref="B53:D53"/>
    <mergeCell ref="C45:D45"/>
    <mergeCell ref="A50:F50"/>
    <mergeCell ref="B11:B16"/>
    <mergeCell ref="B7:B8"/>
    <mergeCell ref="D4:F4"/>
    <mergeCell ref="C4:C5"/>
    <mergeCell ref="C15:C16"/>
    <mergeCell ref="B20:B21"/>
    <mergeCell ref="A7:A8"/>
    <mergeCell ref="A22:A23"/>
    <mergeCell ref="A4:A5"/>
    <mergeCell ref="B4:B5"/>
    <mergeCell ref="D15:D16"/>
    <mergeCell ref="D34:D35"/>
    <mergeCell ref="E15:E16"/>
    <mergeCell ref="F15:F16"/>
    <mergeCell ref="A11:A16"/>
    <mergeCell ref="C41:C42"/>
    <mergeCell ref="D41:D42"/>
    <mergeCell ref="E34:E35"/>
    <mergeCell ref="B41:B42"/>
    <mergeCell ref="B22:B23"/>
    <mergeCell ref="B55:D55"/>
    <mergeCell ref="A30:B30"/>
    <mergeCell ref="A34:A35"/>
    <mergeCell ref="B34:B35"/>
    <mergeCell ref="B25:B28"/>
    <mergeCell ref="A25:A28"/>
    <mergeCell ref="B54:D54"/>
    <mergeCell ref="C34:C35"/>
  </mergeCells>
  <printOptions horizontalCentered="1"/>
  <pageMargins left="0.3937007874015748" right="0.3937007874015748" top="0.3937007874015748" bottom="0.35433070866141736" header="0.15748031496062992" footer="0.15748031496062992"/>
  <pageSetup horizontalDpi="600" verticalDpi="600" orientation="landscape" paperSize="9" scale="72" r:id="rId2"/>
  <headerFooter>
    <oddFooter>&amp;C&amp;P / &amp;N</oddFooter>
  </headerFooter>
  <rowBreaks count="1" manualBreakCount="1">
    <brk id="27" max="5" man="1"/>
  </rowBreaks>
  <drawing r:id="rId1"/>
</worksheet>
</file>

<file path=xl/worksheets/sheet8.xml><?xml version="1.0" encoding="utf-8"?>
<worksheet xmlns="http://schemas.openxmlformats.org/spreadsheetml/2006/main" xmlns:r="http://schemas.openxmlformats.org/officeDocument/2006/relationships">
  <dimension ref="A2:S18"/>
  <sheetViews>
    <sheetView view="pageBreakPreview" zoomScale="60" zoomScalePageLayoutView="0" workbookViewId="0" topLeftCell="A1">
      <selection activeCell="E13" sqref="E13"/>
    </sheetView>
  </sheetViews>
  <sheetFormatPr defaultColWidth="9.140625" defaultRowHeight="15"/>
  <cols>
    <col min="1" max="1" width="3.421875" style="28" customWidth="1"/>
    <col min="2" max="2" width="9.140625" style="28" customWidth="1"/>
    <col min="3" max="3" width="45.421875" style="28" customWidth="1"/>
    <col min="4" max="4" width="26.57421875" style="28" customWidth="1"/>
    <col min="5" max="5" width="30.28125" style="28" customWidth="1"/>
    <col min="6" max="6" width="18.7109375" style="28" customWidth="1"/>
    <col min="7" max="16384" width="9.140625" style="28" customWidth="1"/>
  </cols>
  <sheetData>
    <row r="2" spans="1:5" ht="16.5">
      <c r="A2" s="3"/>
      <c r="B2" s="2" t="s">
        <v>194</v>
      </c>
      <c r="C2" s="2"/>
      <c r="D2" s="3"/>
      <c r="E2" s="3"/>
    </row>
    <row r="3" spans="1:5" ht="17.25" thickBot="1">
      <c r="A3" s="3"/>
      <c r="B3" s="3"/>
      <c r="C3" s="3"/>
      <c r="D3" s="3"/>
      <c r="E3" s="3"/>
    </row>
    <row r="4" spans="1:5" ht="27.75" customHeight="1" thickBot="1">
      <c r="A4" s="3"/>
      <c r="B4" s="17" t="s">
        <v>10</v>
      </c>
      <c r="C4" s="17" t="s">
        <v>11</v>
      </c>
      <c r="D4" s="17" t="s">
        <v>12</v>
      </c>
      <c r="E4" s="17" t="s">
        <v>13</v>
      </c>
    </row>
    <row r="5" spans="1:5" ht="30.75" thickBot="1">
      <c r="A5" s="3"/>
      <c r="B5" s="33">
        <v>1</v>
      </c>
      <c r="C5" s="34" t="s">
        <v>14</v>
      </c>
      <c r="D5" s="35"/>
      <c r="E5" s="36" t="s">
        <v>15</v>
      </c>
    </row>
    <row r="6" spans="1:5" ht="45.75" thickBot="1">
      <c r="A6" s="3"/>
      <c r="B6" s="33">
        <v>2</v>
      </c>
      <c r="C6" s="34" t="s">
        <v>16</v>
      </c>
      <c r="D6" s="35"/>
      <c r="E6" s="37" t="s">
        <v>217</v>
      </c>
    </row>
    <row r="7" spans="1:6" ht="45.75" thickBot="1">
      <c r="A7" s="3"/>
      <c r="B7" s="38">
        <v>3</v>
      </c>
      <c r="C7" s="34" t="s">
        <v>17</v>
      </c>
      <c r="D7" s="39"/>
      <c r="E7" s="37" t="s">
        <v>218</v>
      </c>
      <c r="F7" s="40"/>
    </row>
    <row r="8" spans="1:5" ht="30.75" thickBot="1">
      <c r="A8" s="3"/>
      <c r="B8" s="41">
        <v>4</v>
      </c>
      <c r="C8" s="42" t="s">
        <v>18</v>
      </c>
      <c r="D8" s="43"/>
      <c r="E8" s="37" t="s">
        <v>19</v>
      </c>
    </row>
    <row r="9" spans="1:6" ht="30.75" thickBot="1">
      <c r="A9" s="3"/>
      <c r="B9" s="41" t="s">
        <v>20</v>
      </c>
      <c r="C9" s="44" t="s">
        <v>21</v>
      </c>
      <c r="D9" s="45"/>
      <c r="E9" s="46" t="s">
        <v>72</v>
      </c>
      <c r="F9" s="47"/>
    </row>
    <row r="10" spans="1:6" ht="30.75" thickBot="1">
      <c r="A10" s="3"/>
      <c r="B10" s="41" t="s">
        <v>22</v>
      </c>
      <c r="C10" s="44" t="s">
        <v>23</v>
      </c>
      <c r="D10" s="45"/>
      <c r="E10" s="46" t="s">
        <v>73</v>
      </c>
      <c r="F10" s="47"/>
    </row>
    <row r="11" spans="1:8" ht="30.75" thickBot="1">
      <c r="A11" s="3"/>
      <c r="B11" s="41">
        <v>5</v>
      </c>
      <c r="C11" s="42" t="s">
        <v>24</v>
      </c>
      <c r="D11" s="43"/>
      <c r="E11" s="46" t="s">
        <v>25</v>
      </c>
      <c r="H11" s="3"/>
    </row>
    <row r="12" spans="1:5" ht="30.75" thickBot="1">
      <c r="A12" s="3"/>
      <c r="B12" s="41" t="s">
        <v>26</v>
      </c>
      <c r="C12" s="44" t="s">
        <v>21</v>
      </c>
      <c r="D12" s="48"/>
      <c r="E12" s="46" t="s">
        <v>74</v>
      </c>
    </row>
    <row r="13" spans="1:5" ht="30.75" thickBot="1">
      <c r="A13" s="3"/>
      <c r="B13" s="49" t="s">
        <v>27</v>
      </c>
      <c r="C13" s="50" t="s">
        <v>23</v>
      </c>
      <c r="D13" s="51"/>
      <c r="E13" s="52" t="s">
        <v>75</v>
      </c>
    </row>
    <row r="14" spans="1:5" ht="16.5">
      <c r="A14" s="3"/>
      <c r="B14" s="53"/>
      <c r="C14" s="54"/>
      <c r="D14" s="55"/>
      <c r="E14" s="56"/>
    </row>
    <row r="15" spans="1:5" ht="16.5">
      <c r="A15" s="3"/>
      <c r="B15" s="53"/>
      <c r="C15" s="54"/>
      <c r="D15" s="55"/>
      <c r="E15" s="56"/>
    </row>
    <row r="16" spans="1:5" ht="16.5">
      <c r="A16" s="3"/>
      <c r="B16" s="3"/>
      <c r="C16" s="3"/>
      <c r="D16" s="3"/>
      <c r="E16" s="3"/>
    </row>
    <row r="17" spans="1:19" ht="54" customHeight="1">
      <c r="A17" s="302" t="s">
        <v>28</v>
      </c>
      <c r="B17" s="302"/>
      <c r="C17" s="302"/>
      <c r="D17" s="302"/>
      <c r="E17" s="302"/>
      <c r="F17" s="57"/>
      <c r="G17" s="57"/>
      <c r="H17" s="57"/>
      <c r="I17" s="57"/>
      <c r="J17" s="57"/>
      <c r="K17" s="57"/>
      <c r="L17" s="57"/>
      <c r="M17" s="57"/>
      <c r="N17" s="57"/>
      <c r="O17" s="57"/>
      <c r="P17" s="57"/>
      <c r="Q17" s="57"/>
      <c r="R17" s="57"/>
      <c r="S17" s="57"/>
    </row>
    <row r="18" spans="1:5" ht="54" customHeight="1">
      <c r="A18" s="302" t="s">
        <v>29</v>
      </c>
      <c r="B18" s="302"/>
      <c r="C18" s="302"/>
      <c r="D18" s="302"/>
      <c r="E18" s="302"/>
    </row>
  </sheetData>
  <sheetProtection/>
  <mergeCells count="2">
    <mergeCell ref="A17:E17"/>
    <mergeCell ref="A18: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3:H22"/>
  <sheetViews>
    <sheetView tabSelected="1" view="pageBreakPreview" zoomScale="60" zoomScalePageLayoutView="0" workbookViewId="0" topLeftCell="A1">
      <selection activeCell="O26" sqref="O26"/>
    </sheetView>
  </sheetViews>
  <sheetFormatPr defaultColWidth="9.140625" defaultRowHeight="15"/>
  <cols>
    <col min="2" max="2" width="24.8515625" style="0" customWidth="1"/>
    <col min="3" max="3" width="12.57421875" style="0" customWidth="1"/>
    <col min="4" max="4" width="38.28125" style="0" customWidth="1"/>
    <col min="5" max="5" width="17.140625" style="0" customWidth="1"/>
    <col min="6" max="6" width="60.140625" style="0" customWidth="1"/>
    <col min="7" max="7" width="51.8515625" style="0" customWidth="1"/>
    <col min="8" max="8" width="32.00390625" style="0" customWidth="1"/>
  </cols>
  <sheetData>
    <row r="3" spans="1:7" ht="25.5" customHeight="1">
      <c r="A3" s="6" t="s">
        <v>193</v>
      </c>
      <c r="B3" s="7"/>
      <c r="C3" s="7"/>
      <c r="D3" s="7"/>
      <c r="E3" s="7"/>
      <c r="F3" s="7"/>
      <c r="G3" s="7"/>
    </row>
    <row r="4" spans="1:7" ht="16.5">
      <c r="A4" s="6"/>
      <c r="B4" s="7"/>
      <c r="C4" s="7"/>
      <c r="D4" s="7"/>
      <c r="E4" s="7"/>
      <c r="F4" s="7"/>
      <c r="G4" s="7"/>
    </row>
    <row r="5" spans="1:8" ht="30">
      <c r="A5" s="5" t="s">
        <v>46</v>
      </c>
      <c r="B5" s="5" t="s">
        <v>47</v>
      </c>
      <c r="C5" s="5" t="s">
        <v>48</v>
      </c>
      <c r="D5" s="5" t="s">
        <v>49</v>
      </c>
      <c r="E5" s="5" t="s">
        <v>50</v>
      </c>
      <c r="F5" s="5" t="s">
        <v>220</v>
      </c>
      <c r="G5" s="5" t="s">
        <v>219</v>
      </c>
      <c r="H5" s="28"/>
    </row>
    <row r="6" spans="1:8" ht="36.75" customHeight="1">
      <c r="A6" s="305">
        <v>1</v>
      </c>
      <c r="B6" s="305" t="s">
        <v>51</v>
      </c>
      <c r="C6" s="29">
        <v>119</v>
      </c>
      <c r="D6" s="305" t="s">
        <v>52</v>
      </c>
      <c r="E6" s="30" t="s">
        <v>53</v>
      </c>
      <c r="F6" s="31" t="s">
        <v>221</v>
      </c>
      <c r="G6" s="31" t="s">
        <v>68</v>
      </c>
      <c r="H6" s="28"/>
    </row>
    <row r="7" spans="1:8" ht="45.75" customHeight="1">
      <c r="A7" s="305"/>
      <c r="B7" s="305"/>
      <c r="C7" s="29">
        <v>119</v>
      </c>
      <c r="D7" s="305"/>
      <c r="E7" s="30" t="s">
        <v>54</v>
      </c>
      <c r="F7" s="31" t="s">
        <v>222</v>
      </c>
      <c r="G7" s="31" t="s">
        <v>69</v>
      </c>
      <c r="H7" s="28"/>
    </row>
    <row r="8" spans="1:8" ht="16.5">
      <c r="A8" s="305">
        <v>2</v>
      </c>
      <c r="B8" s="305" t="s">
        <v>55</v>
      </c>
      <c r="C8" s="29">
        <v>1</v>
      </c>
      <c r="D8" s="305" t="s">
        <v>56</v>
      </c>
      <c r="E8" s="30" t="s">
        <v>53</v>
      </c>
      <c r="F8" s="31" t="s">
        <v>223</v>
      </c>
      <c r="G8" s="31" t="s">
        <v>70</v>
      </c>
      <c r="H8" s="28"/>
    </row>
    <row r="9" spans="1:8" ht="16.5">
      <c r="A9" s="305"/>
      <c r="B9" s="305"/>
      <c r="C9" s="29">
        <v>1</v>
      </c>
      <c r="D9" s="305"/>
      <c r="E9" s="30" t="s">
        <v>54</v>
      </c>
      <c r="F9" s="31" t="s">
        <v>222</v>
      </c>
      <c r="G9" s="31" t="s">
        <v>69</v>
      </c>
      <c r="H9" s="28"/>
    </row>
    <row r="10" spans="1:8" ht="16.5">
      <c r="A10" s="305">
        <v>3</v>
      </c>
      <c r="B10" s="305" t="s">
        <v>57</v>
      </c>
      <c r="C10" s="29">
        <v>7</v>
      </c>
      <c r="D10" s="306" t="s">
        <v>58</v>
      </c>
      <c r="E10" s="30" t="s">
        <v>53</v>
      </c>
      <c r="F10" s="31" t="s">
        <v>223</v>
      </c>
      <c r="G10" s="31" t="s">
        <v>70</v>
      </c>
      <c r="H10" s="28"/>
    </row>
    <row r="11" spans="1:8" ht="16.5">
      <c r="A11" s="305"/>
      <c r="B11" s="305"/>
      <c r="C11" s="29">
        <v>7</v>
      </c>
      <c r="D11" s="306"/>
      <c r="E11" s="30" t="s">
        <v>54</v>
      </c>
      <c r="F11" s="31" t="s">
        <v>222</v>
      </c>
      <c r="G11" s="31" t="s">
        <v>69</v>
      </c>
      <c r="H11" s="28"/>
    </row>
    <row r="12" spans="1:8" ht="16.5">
      <c r="A12" s="305">
        <v>4</v>
      </c>
      <c r="B12" s="305" t="s">
        <v>59</v>
      </c>
      <c r="C12" s="29">
        <v>7</v>
      </c>
      <c r="D12" s="305" t="s">
        <v>58</v>
      </c>
      <c r="E12" s="30" t="s">
        <v>53</v>
      </c>
      <c r="F12" s="31" t="s">
        <v>223</v>
      </c>
      <c r="G12" s="31" t="s">
        <v>70</v>
      </c>
      <c r="H12" s="28"/>
    </row>
    <row r="13" spans="1:8" ht="16.5">
      <c r="A13" s="305"/>
      <c r="B13" s="305"/>
      <c r="C13" s="29">
        <v>7</v>
      </c>
      <c r="D13" s="305"/>
      <c r="E13" s="30" t="s">
        <v>54</v>
      </c>
      <c r="F13" s="31" t="s">
        <v>222</v>
      </c>
      <c r="G13" s="31" t="s">
        <v>69</v>
      </c>
      <c r="H13" s="28"/>
    </row>
    <row r="14" spans="1:8" ht="53.25" customHeight="1">
      <c r="A14" s="308">
        <v>6</v>
      </c>
      <c r="B14" s="308" t="s">
        <v>60</v>
      </c>
      <c r="C14" s="29">
        <v>1</v>
      </c>
      <c r="D14" s="305" t="s">
        <v>61</v>
      </c>
      <c r="E14" s="30" t="s">
        <v>53</v>
      </c>
      <c r="F14" s="218" t="s">
        <v>225</v>
      </c>
      <c r="G14" s="31" t="s">
        <v>224</v>
      </c>
      <c r="H14" s="303" t="s">
        <v>76</v>
      </c>
    </row>
    <row r="15" spans="1:8" ht="52.5" customHeight="1">
      <c r="A15" s="309"/>
      <c r="B15" s="309"/>
      <c r="C15" s="29">
        <v>1</v>
      </c>
      <c r="D15" s="305"/>
      <c r="E15" s="30" t="s">
        <v>54</v>
      </c>
      <c r="F15" s="31" t="s">
        <v>227</v>
      </c>
      <c r="G15" s="31" t="s">
        <v>226</v>
      </c>
      <c r="H15" s="304"/>
    </row>
    <row r="16" spans="1:8" ht="45">
      <c r="A16" s="309"/>
      <c r="B16" s="309"/>
      <c r="C16" s="29">
        <v>2</v>
      </c>
      <c r="D16" s="305" t="s">
        <v>62</v>
      </c>
      <c r="E16" s="30" t="s">
        <v>53</v>
      </c>
      <c r="F16" s="218" t="s">
        <v>229</v>
      </c>
      <c r="G16" s="31" t="s">
        <v>228</v>
      </c>
      <c r="H16" s="28"/>
    </row>
    <row r="17" spans="1:8" ht="45">
      <c r="A17" s="309"/>
      <c r="B17" s="309"/>
      <c r="C17" s="29">
        <v>2</v>
      </c>
      <c r="D17" s="305"/>
      <c r="E17" s="30" t="s">
        <v>54</v>
      </c>
      <c r="F17" s="31" t="s">
        <v>231</v>
      </c>
      <c r="G17" s="31" t="s">
        <v>230</v>
      </c>
      <c r="H17" s="28"/>
    </row>
    <row r="18" spans="1:8" ht="60">
      <c r="A18" s="309"/>
      <c r="B18" s="309"/>
      <c r="C18" s="29">
        <v>8</v>
      </c>
      <c r="D18" s="305" t="s">
        <v>58</v>
      </c>
      <c r="E18" s="30" t="s">
        <v>53</v>
      </c>
      <c r="F18" s="31" t="s">
        <v>252</v>
      </c>
      <c r="G18" s="31" t="s">
        <v>252</v>
      </c>
      <c r="H18" s="28"/>
    </row>
    <row r="19" spans="1:8" ht="75">
      <c r="A19" s="310"/>
      <c r="B19" s="310"/>
      <c r="C19" s="29">
        <v>8</v>
      </c>
      <c r="D19" s="305"/>
      <c r="E19" s="30" t="s">
        <v>54</v>
      </c>
      <c r="F19" s="31" t="s">
        <v>253</v>
      </c>
      <c r="G19" s="31" t="s">
        <v>253</v>
      </c>
      <c r="H19" s="28"/>
    </row>
    <row r="20" spans="1:8" ht="16.5">
      <c r="A20" s="32"/>
      <c r="B20" s="32"/>
      <c r="C20" s="32"/>
      <c r="D20" s="32"/>
      <c r="E20" s="32"/>
      <c r="F20" s="32"/>
      <c r="G20" s="32"/>
      <c r="H20" s="28"/>
    </row>
    <row r="21" spans="1:8" ht="16.5">
      <c r="A21" s="307"/>
      <c r="B21" s="307"/>
      <c r="C21" s="307"/>
      <c r="D21" s="307"/>
      <c r="E21" s="307"/>
      <c r="F21" s="32"/>
      <c r="G21" s="32"/>
      <c r="H21" s="28"/>
    </row>
    <row r="22" spans="1:5" ht="15">
      <c r="A22" s="7"/>
      <c r="B22" s="7"/>
      <c r="C22" s="7"/>
      <c r="D22" s="7"/>
      <c r="E22" s="7"/>
    </row>
  </sheetData>
  <sheetProtection/>
  <mergeCells count="19">
    <mergeCell ref="A12:A13"/>
    <mergeCell ref="B12:B13"/>
    <mergeCell ref="D12:D13"/>
    <mergeCell ref="A21:E21"/>
    <mergeCell ref="A14:A19"/>
    <mergeCell ref="B14:B19"/>
    <mergeCell ref="D14:D15"/>
    <mergeCell ref="D16:D17"/>
    <mergeCell ref="D18:D19"/>
    <mergeCell ref="H14:H15"/>
    <mergeCell ref="A6:A7"/>
    <mergeCell ref="B6:B7"/>
    <mergeCell ref="D6:D7"/>
    <mergeCell ref="A8:A9"/>
    <mergeCell ref="B8:B9"/>
    <mergeCell ref="D8:D9"/>
    <mergeCell ref="A10:A11"/>
    <mergeCell ref="B10:B11"/>
    <mergeCell ref="D10:D11"/>
  </mergeCells>
  <printOptions horizontalCentered="1"/>
  <pageMargins left="0.7086614173228347" right="0.7086614173228347"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maria.petre</dc:creator>
  <cp:keywords/>
  <dc:description/>
  <cp:lastModifiedBy>steluta.bulaceanu</cp:lastModifiedBy>
  <cp:lastPrinted>2016-12-21T08:03:22Z</cp:lastPrinted>
  <dcterms:created xsi:type="dcterms:W3CDTF">2015-08-14T11:18:43Z</dcterms:created>
  <dcterms:modified xsi:type="dcterms:W3CDTF">2016-12-21T08:04:17Z</dcterms:modified>
  <cp:category/>
  <cp:version/>
  <cp:contentType/>
  <cp:contentStatus/>
</cp:coreProperties>
</file>