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4240" windowHeight="12585" activeTab="8"/>
  </bookViews>
  <sheets>
    <sheet name="Instructiuni completare" sheetId="23" r:id="rId1"/>
    <sheet name="24.1" sheetId="25" r:id="rId2"/>
    <sheet name="24.1parteneriat" sheetId="26" r:id="rId3"/>
    <sheet name="24.1.1" sheetId="27" r:id="rId4"/>
    <sheet name="24.1.2" sheetId="28" r:id="rId5"/>
    <sheet name="24.1.n" sheetId="29" r:id="rId6"/>
    <sheet name="24.2" sheetId="24" r:id="rId7"/>
    <sheet name="24.3" sheetId="3" r:id="rId8"/>
    <sheet name="24.4" sheetId="11" r:id="rId9"/>
  </sheets>
  <calcPr calcId="125725"/>
</workbook>
</file>

<file path=xl/calcChain.xml><?xml version="1.0" encoding="utf-8"?>
<calcChain xmlns="http://schemas.openxmlformats.org/spreadsheetml/2006/main">
  <c r="F30" i="24"/>
  <c r="E40" s="1"/>
  <c r="E30"/>
  <c r="G13" i="27"/>
  <c r="G12"/>
  <c r="I12"/>
  <c r="G11"/>
  <c r="G13" i="25"/>
  <c r="G12"/>
  <c r="G11"/>
  <c r="D7" i="3"/>
  <c r="E39" i="24"/>
  <c r="F39"/>
  <c r="D39"/>
  <c r="F37"/>
  <c r="E37"/>
  <c r="G32"/>
  <c r="F32"/>
  <c r="E32"/>
  <c r="K35" i="29"/>
  <c r="K34"/>
  <c r="I32"/>
  <c r="J32"/>
  <c r="J31"/>
  <c r="I30"/>
  <c r="J30"/>
  <c r="J29"/>
  <c r="I28"/>
  <c r="K28"/>
  <c r="G27"/>
  <c r="I27"/>
  <c r="I26"/>
  <c r="J26"/>
  <c r="J25"/>
  <c r="I23"/>
  <c r="K23"/>
  <c r="I22"/>
  <c r="I24"/>
  <c r="I21"/>
  <c r="K19"/>
  <c r="I18"/>
  <c r="J18"/>
  <c r="I17"/>
  <c r="J17"/>
  <c r="K17"/>
  <c r="I16"/>
  <c r="J16"/>
  <c r="I15"/>
  <c r="I14"/>
  <c r="J14"/>
  <c r="G13"/>
  <c r="I13"/>
  <c r="G12"/>
  <c r="I12"/>
  <c r="G11"/>
  <c r="I11"/>
  <c r="I10"/>
  <c r="J10"/>
  <c r="K35" i="28"/>
  <c r="K34"/>
  <c r="I32"/>
  <c r="J32"/>
  <c r="J31"/>
  <c r="J30"/>
  <c r="K30"/>
  <c r="K29"/>
  <c r="I30"/>
  <c r="I29"/>
  <c r="I28"/>
  <c r="K28"/>
  <c r="I27"/>
  <c r="K27"/>
  <c r="G27"/>
  <c r="I26"/>
  <c r="J26"/>
  <c r="J25"/>
  <c r="I23"/>
  <c r="K23"/>
  <c r="I22"/>
  <c r="I24"/>
  <c r="I21"/>
  <c r="K19"/>
  <c r="J18"/>
  <c r="K18"/>
  <c r="I18"/>
  <c r="I17"/>
  <c r="J17"/>
  <c r="I16"/>
  <c r="J16"/>
  <c r="I15"/>
  <c r="J14"/>
  <c r="I14"/>
  <c r="I12"/>
  <c r="J12"/>
  <c r="I11"/>
  <c r="J11"/>
  <c r="I10"/>
  <c r="K35" i="27"/>
  <c r="K34"/>
  <c r="I32"/>
  <c r="J32"/>
  <c r="J31"/>
  <c r="J30"/>
  <c r="J29"/>
  <c r="I30"/>
  <c r="K30"/>
  <c r="K29"/>
  <c r="I29"/>
  <c r="I28"/>
  <c r="K28"/>
  <c r="I27"/>
  <c r="K27"/>
  <c r="G27"/>
  <c r="I26"/>
  <c r="I25"/>
  <c r="K23"/>
  <c r="I23"/>
  <c r="I22"/>
  <c r="I24"/>
  <c r="K19"/>
  <c r="K18"/>
  <c r="J18"/>
  <c r="I18"/>
  <c r="J17"/>
  <c r="I17"/>
  <c r="K17"/>
  <c r="I16"/>
  <c r="J16"/>
  <c r="I15"/>
  <c r="I14"/>
  <c r="J14"/>
  <c r="J13"/>
  <c r="I13"/>
  <c r="K13"/>
  <c r="I11"/>
  <c r="J11"/>
  <c r="J10"/>
  <c r="I10"/>
  <c r="K10"/>
  <c r="J35" i="26"/>
  <c r="I35"/>
  <c r="K35"/>
  <c r="K35" i="25"/>
  <c r="K34"/>
  <c r="I32"/>
  <c r="J32"/>
  <c r="I30"/>
  <c r="J30"/>
  <c r="J29"/>
  <c r="K28"/>
  <c r="I28"/>
  <c r="G27"/>
  <c r="I27"/>
  <c r="J26"/>
  <c r="K26"/>
  <c r="I26"/>
  <c r="J25"/>
  <c r="I23"/>
  <c r="J23"/>
  <c r="K22"/>
  <c r="J22"/>
  <c r="I22"/>
  <c r="J21"/>
  <c r="K21"/>
  <c r="I21"/>
  <c r="K19"/>
  <c r="I18"/>
  <c r="I17"/>
  <c r="J17"/>
  <c r="J16"/>
  <c r="K16"/>
  <c r="I16"/>
  <c r="I15"/>
  <c r="J15"/>
  <c r="I14"/>
  <c r="I13"/>
  <c r="I12"/>
  <c r="I11"/>
  <c r="I10"/>
  <c r="J10"/>
  <c r="J20" i="29"/>
  <c r="K14"/>
  <c r="J13"/>
  <c r="K13"/>
  <c r="J12"/>
  <c r="K12"/>
  <c r="K27"/>
  <c r="I25"/>
  <c r="J11"/>
  <c r="K11"/>
  <c r="I9"/>
  <c r="K15"/>
  <c r="J33"/>
  <c r="J15"/>
  <c r="K16"/>
  <c r="K32"/>
  <c r="K31"/>
  <c r="K10"/>
  <c r="J22"/>
  <c r="K26"/>
  <c r="K25"/>
  <c r="I31"/>
  <c r="K18"/>
  <c r="K30"/>
  <c r="K29"/>
  <c r="I29"/>
  <c r="K10" i="28"/>
  <c r="J10"/>
  <c r="K11"/>
  <c r="J15"/>
  <c r="K15"/>
  <c r="K16"/>
  <c r="K32"/>
  <c r="K31"/>
  <c r="K12"/>
  <c r="K17"/>
  <c r="J22"/>
  <c r="K26"/>
  <c r="K25"/>
  <c r="I31"/>
  <c r="I33"/>
  <c r="K14"/>
  <c r="I25"/>
  <c r="J29"/>
  <c r="J33"/>
  <c r="I9"/>
  <c r="K16" i="27"/>
  <c r="K32"/>
  <c r="K31"/>
  <c r="J22"/>
  <c r="J21"/>
  <c r="I31"/>
  <c r="I33"/>
  <c r="J12" i="25"/>
  <c r="K12"/>
  <c r="J11"/>
  <c r="J24"/>
  <c r="K27"/>
  <c r="K25"/>
  <c r="I25"/>
  <c r="K32"/>
  <c r="K31"/>
  <c r="J31"/>
  <c r="J33"/>
  <c r="K14"/>
  <c r="K24"/>
  <c r="J14"/>
  <c r="K15"/>
  <c r="J18"/>
  <c r="K18"/>
  <c r="I24"/>
  <c r="I31"/>
  <c r="K10"/>
  <c r="K17"/>
  <c r="K23"/>
  <c r="K30"/>
  <c r="K29"/>
  <c r="I29"/>
  <c r="J24" i="29"/>
  <c r="J36"/>
  <c r="J21"/>
  <c r="K21"/>
  <c r="I33"/>
  <c r="K33"/>
  <c r="I20"/>
  <c r="K9"/>
  <c r="K20"/>
  <c r="K22"/>
  <c r="K24"/>
  <c r="K9" i="28"/>
  <c r="K20"/>
  <c r="I20"/>
  <c r="I36"/>
  <c r="J24"/>
  <c r="J21"/>
  <c r="K21"/>
  <c r="K33"/>
  <c r="J20"/>
  <c r="J36"/>
  <c r="K22"/>
  <c r="K24"/>
  <c r="J24" i="27"/>
  <c r="K22"/>
  <c r="K24"/>
  <c r="I33" i="25"/>
  <c r="K33"/>
  <c r="J20"/>
  <c r="J36"/>
  <c r="K36" i="29"/>
  <c r="I36"/>
  <c r="K36" i="28"/>
  <c r="J13" i="25"/>
  <c r="K13"/>
  <c r="I9"/>
  <c r="K9"/>
  <c r="K20"/>
  <c r="K36"/>
  <c r="I20"/>
  <c r="I36"/>
  <c r="K11"/>
  <c r="J12" i="27"/>
  <c r="K12"/>
  <c r="J20"/>
  <c r="K15"/>
  <c r="K11"/>
  <c r="J15"/>
  <c r="K14"/>
  <c r="J26"/>
  <c r="J25"/>
  <c r="J33"/>
  <c r="K33"/>
  <c r="I21"/>
  <c r="K21"/>
  <c r="I9"/>
  <c r="I20"/>
  <c r="I36"/>
  <c r="K9"/>
  <c r="K20"/>
  <c r="K36"/>
  <c r="J36"/>
  <c r="K26"/>
  <c r="K25"/>
  <c r="G30" i="24" l="1"/>
  <c r="D8" i="3" s="1"/>
  <c r="D13"/>
  <c r="D12" s="1"/>
  <c r="E12" s="1"/>
  <c r="D6"/>
  <c r="D11"/>
  <c r="D14"/>
  <c r="D10"/>
  <c r="D40" i="24"/>
  <c r="F40" s="1"/>
  <c r="D9" i="3" l="1"/>
  <c r="E9" s="1"/>
  <c r="E6" s="1"/>
</calcChain>
</file>

<file path=xl/comments1.xml><?xml version="1.0" encoding="utf-8"?>
<comments xmlns="http://schemas.openxmlformats.org/spreadsheetml/2006/main">
  <authors>
    <author>cristina.mirica</author>
  </authors>
  <commentList>
    <comment ref="F6" authorId="0">
      <text>
        <r>
          <rPr>
            <sz val="9"/>
            <color indexed="81"/>
            <rFont val="Tahoma"/>
            <family val="2"/>
            <charset val="238"/>
          </rPr>
          <t xml:space="preserve">
Se utilizează funcția Round cu 2 zecimale</t>
        </r>
      </text>
    </comment>
    <comment ref="G6" authorId="0">
      <text>
        <r>
          <rPr>
            <sz val="9"/>
            <color indexed="81"/>
            <rFont val="Tahoma"/>
            <family val="2"/>
            <charset val="238"/>
          </rPr>
          <t xml:space="preserve">
Se utilizează funcția Round cu 3 zecimale</t>
        </r>
      </text>
    </comment>
  </commentList>
</comments>
</file>

<file path=xl/sharedStrings.xml><?xml version="1.0" encoding="utf-8"?>
<sst xmlns="http://schemas.openxmlformats.org/spreadsheetml/2006/main" count="897" uniqueCount="272">
  <si>
    <t xml:space="preserve">  TVA</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</si>
  <si>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</si>
  <si>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</si>
  <si>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</si>
  <si>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</si>
  <si>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</si>
  <si>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</si>
  <si>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</si>
  <si>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</si>
  <si>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</si>
  <si>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</si>
  <si>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</si>
  <si>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</si>
  <si>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</si>
  <si>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</si>
  <si>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</si>
  <si>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</si>
  <si>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</si>
  <si>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</si>
  <si>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</si>
  <si>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</si>
  <si>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</si>
  <si>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</si>
  <si>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</si>
  <si>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</si>
  <si>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</si>
  <si>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</si>
  <si>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</si>
  <si>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</si>
  <si>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Valoare totală (fara TVA)</t>
  </si>
  <si>
    <t>Valoare TVA</t>
  </si>
  <si>
    <t>4=2+3***</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</si>
  <si>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</si>
  <si>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</si>
  <si>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</si>
  <si>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</si>
  <si>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</si>
  <si>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</si>
  <si>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</si>
  <si>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</si>
  <si>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</si>
  <si>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</si>
  <si>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</si>
  <si>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</si>
  <si>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</si>
  <si>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</si>
  <si>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</si>
  <si>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</si>
  <si>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</si>
  <si>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</si>
  <si>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</si>
  <si>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</si>
  <si>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</si>
  <si>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</si>
  <si>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</si>
  <si>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</si>
  <si>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</si>
  <si>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</si>
  <si>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</si>
  <si>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</si>
  <si>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7=5*6</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</si>
  <si>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</si>
  <si>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</si>
  <si>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</si>
  <si>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</si>
  <si>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</si>
  <si>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</si>
  <si>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</si>
  <si>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</si>
  <si>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</si>
  <si>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</si>
  <si>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</si>
  <si>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</si>
  <si>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</si>
  <si>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</si>
  <si>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</si>
  <si>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</si>
  <si>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</si>
  <si>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</si>
  <si>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</si>
  <si>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</si>
  <si>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</si>
  <si>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</si>
  <si>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Categorie de cheltuieli</t>
  </si>
  <si>
    <t>Subcategorie de cheltuieli</t>
  </si>
  <si>
    <t xml:space="preserve"> rate de leasing aferente unui contract care nu include opțiunea de achiziționare a bunului</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</si>
  <si>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</si>
  <si>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</si>
  <si>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</si>
  <si>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</si>
  <si>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</si>
  <si>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</si>
  <si>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</si>
  <si>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</si>
  <si>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</si>
  <si>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</si>
  <si>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</si>
  <si>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</si>
  <si>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</si>
  <si>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</si>
  <si>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</si>
  <si>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</si>
  <si>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</si>
  <si>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</si>
  <si>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</si>
  <si>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</si>
  <si>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</si>
  <si>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</si>
  <si>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</si>
  <si>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</si>
  <si>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</si>
  <si>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</si>
  <si>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</si>
  <si>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</si>
  <si>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</si>
  <si>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</si>
  <si>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</si>
  <si>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</si>
  <si>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</si>
  <si>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</si>
  <si>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</si>
  <si>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</si>
  <si>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</si>
  <si>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</si>
  <si>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</si>
  <si>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</si>
  <si>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</si>
  <si>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</si>
  <si>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serviciu</t>
  </si>
  <si>
    <t>se estimează ca vor lucra 4 experti x500 lei/zi x 100 zile</t>
  </si>
  <si>
    <t>se vor organiza 5 conferinte regionale de diseminare in privinta noilor metodologii de derulare a programelor nationale (100 participanti/conferinta x 2 zile X 1000 lei).</t>
  </si>
  <si>
    <t>se va organiza o vizita de studiu pentru 5 persoane, 5 zile,intr-un stat UEx5000 lei/pers</t>
  </si>
  <si>
    <t>Total rezultat 1</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</si>
  <si>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</si>
  <si>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</si>
  <si>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</si>
  <si>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</si>
  <si>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</si>
  <si>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</si>
  <si>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</si>
  <si>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</si>
  <si>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</si>
  <si>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</si>
  <si>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</si>
  <si>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</si>
  <si>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</si>
  <si>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</si>
  <si>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</si>
  <si>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</si>
  <si>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</si>
  <si>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</si>
  <si>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</si>
  <si>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</si>
  <si>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</si>
  <si>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</si>
  <si>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</si>
  <si>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</si>
  <si>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cheltuieli cu servicii IT, de dezvoltare/actualizare aplicații, configurare baze de date, migrare structuri de date etc.</t>
  </si>
  <si>
    <t>Activităţi/Subactivități - Cheltuieli</t>
  </si>
  <si>
    <t>Descrierea subactivității</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</si>
  <si>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</si>
  <si>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</si>
  <si>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</si>
  <si>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achizitii publice</t>
  </si>
  <si>
    <t>Denumire cheltuială</t>
  </si>
  <si>
    <t xml:space="preserve"> la stabilirea costurilor  cu ratele de leasing operațional, se va ține cont de limita impusă prin ghidul solicitantului ( 15.000 euro fără TVA, pentru fiecare mijloc de transport necesar proiectului).       </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</si>
  <si>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</si>
  <si>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</si>
  <si>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</si>
  <si>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Cheltuieli cu mijloace fixe, echipamentele de calcul și echipamentele periferice de calcul, mobilierul și aparatura birotică, altele decat cele necesare managementului de proiect</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</si>
  <si>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</si>
  <si>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</si>
  <si>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</si>
  <si>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 xml:space="preserve"> Asistenţa financiară nerambursabilă (FSE)</t>
  </si>
  <si>
    <t xml:space="preserve">Valoarea eligibila a proiectului </t>
  </si>
  <si>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</si>
  <si>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</si>
  <si>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</si>
  <si>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</si>
  <si>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</si>
  <si>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</si>
  <si>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</si>
  <si>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</si>
  <si>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</si>
  <si>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t>Pentru toate cazurile în care TVA este nedeductibilă valoarea din celula D38 va fi 0, în  cazul în care TVA este deductibilă,valoarea din celula D38 va fi egală cu valoarea din celula E30.</t>
  </si>
  <si>
    <t>Intensitatea intervenției</t>
  </si>
  <si>
    <t>informatii intocmire buget</t>
  </si>
  <si>
    <t xml:space="preserve"> Cheltuieli  ce pot fi incluse:</t>
  </si>
  <si>
    <t>Informații utile:</t>
  </si>
  <si>
    <t>Denumire</t>
  </si>
  <si>
    <r>
      <t>cheltuieli cu achiziția de mijloace de transport</t>
    </r>
    <r>
      <rPr>
        <sz val="10"/>
        <color indexed="8"/>
        <rFont val="Trebuchet MS"/>
        <family val="2"/>
        <charset val="238"/>
      </rPr>
      <t xml:space="preserve"> indispensabile pentru atingerea obiectivului operatiunii</t>
    </r>
  </si>
  <si>
    <t xml:space="preserve">cheltuieli salariale cu echipa de management proiect
</t>
  </si>
  <si>
    <t xml:space="preserve">
</t>
  </si>
  <si>
    <t>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management/implementare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</si>
  <si>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cheltuieli de deplasare pentru personal management proiect</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</si>
  <si>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autovehicul sau alt mijloc de transport. 
2.La estimarea costurilor se va ține cont de limita stabilită prin H.G. nr. 399/2015, respectiv  15.000 euro fără TVA pentru fiecare autovehicul sau alt mijloc de transport.           </t>
  </si>
  <si>
    <t>cheltuieli generale de administratie(indirecte pe baza costurilor reale)</t>
  </si>
  <si>
    <t>cheltuieli cu achiziția de active fixe corporale(altele decât terenuri și imobile), obiecte de inventar, materii prime și materiale, inclusiv materiale consumabile</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</si>
  <si>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categoria cu codul 28.
3. se vor bugeta numai costurile necesare pentru desfășurarea altor activități decât managementul proiectului</t>
  </si>
  <si>
    <t xml:space="preserve">se vor bugeta costurile aferente achiziției de  licențe și software  pentru echipamentele informatice necesare desfășurării  activităților de implementare a proiectului.                                  </t>
  </si>
  <si>
    <t>cheltuieli salariale cu personalul implicat in implementarea proiectului(în derularea activităților, altele decât management de proiect)</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</si>
  <si>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</si>
  <si>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Se vor bugeta costuri aferente  mijloacelor fixe, echipamentelor/perifericelor de calcul numai în cazul în care sunt absolut necesare implementării proiectului.</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</si>
  <si>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</si>
  <si>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7=5+6* sau 7=5**</t>
  </si>
  <si>
    <t>cheltuieli cu achiziția de active fixe corporale( altele decât terenuri și imobile), obiecte de inventar,materii prime și materiale, inclusiv materiale consumabile</t>
  </si>
  <si>
    <t>cheltuieli cu achiziția de active fixe corporale(altele decât terenuri și imobile), obiecte de inventar, furnituri de birou, materiale consumabile</t>
  </si>
  <si>
    <t>cheltuieli pentru organizarea de evenimente și cursuri de formare</t>
  </si>
  <si>
    <t xml:space="preserve">Cheltuieli neeligibile </t>
  </si>
  <si>
    <t>TVA deductibilă neeligibilă</t>
  </si>
  <si>
    <t>Total cheltuieli neeligibile 
(B+C)</t>
  </si>
  <si>
    <t>TOTAL  PROIECT 
(total A + total B)</t>
  </si>
  <si>
    <t>Cod subcategorie</t>
  </si>
  <si>
    <t>- manager de proiect(de ex, pentru personalul salarizat conf. Legii 284/2010)(total salariu inclusiv contribuții angajator 14.280 lei)</t>
  </si>
  <si>
    <t>4ore/zi * 21 zile/luna = 84 ore/lună           
Cost pe oră = 14.280 : 168 = 85 lei/oră    
Cost estimat lunar = 84*85 = 7.140 lei/lună</t>
  </si>
  <si>
    <t>- responsabil financiar(de ex., angajat in afara organigramei)</t>
  </si>
  <si>
    <t>2 ore/zi * 10 zile/luna*16 luni</t>
  </si>
  <si>
    <t>1 ora/zi * 7 zile/luna*16 luni</t>
  </si>
  <si>
    <t>estimat nr persoanexdeplasarixcost deplasare/proiect (similar randul 20)</t>
  </si>
  <si>
    <t>3laptop,2imprimante, 4 dulapuri,4  scaune,etc (justificate similar randul 20)</t>
  </si>
  <si>
    <t>Nr. crt... 
-  Plan de  achiziții</t>
  </si>
  <si>
    <t xml:space="preserve">achizitionarea de licente(justificate similar randul 20) </t>
  </si>
  <si>
    <t>Subactivitatea 2.1: Organizare eveniment lansare/finalizare proiect</t>
  </si>
  <si>
    <t xml:space="preserve">Cheltuieli de informare, comunicare și publicitate:
- 1 anunț de presă ; 
-  1 roll-up;  
- 50 pachete care contin: pliant, mapa personalizata, notes A5, agenda personalizata, pix personalizat, geanta </t>
  </si>
  <si>
    <t>Subactivitatea 3.1: Realizarea unui studiu privind ...</t>
  </si>
  <si>
    <t>Subactivitatea 3.2:Organizarea conferintelor regionale</t>
  </si>
  <si>
    <t>Subactivitatea 3.3:Organizare vizita studiu</t>
  </si>
  <si>
    <t>24.1.1 DETALIEREA COSTURILOR PROIECTULUI PE REZULTATE ȘI ACTIVITĂȚI -LIDER</t>
  </si>
  <si>
    <t>24.1.2 DETALIEREA COSTURILOR PROIECTULUI PE REZULTATE ȘI ACTIVITĂȚI -  PARTENER 1</t>
  </si>
  <si>
    <t>24.1.n DETALIEREA COSTURILOR PROIECTULUI PE REZULTATE ȘI ACTIVITĂȚI - PARTENER N</t>
  </si>
  <si>
    <t>24.2 BUGET SINTETIC</t>
  </si>
  <si>
    <t>24.3 PACHETUL DE FINANȚARE A  PROIECTULUI  NAȚIONAL</t>
  </si>
  <si>
    <t>24.4  ÎNCADRAREA ÎN CATEGORII DE INTERVENȚII A PROIECTULUI NAȚIONAL</t>
  </si>
  <si>
    <t>trebuie să fie egală cu  totalul cheltuielilor neeligibile din secțiunea 24.2</t>
  </si>
  <si>
    <t>trebuie să fie egală cu totalul cheltuielilor eligibile din secțiunea 24.2</t>
  </si>
  <si>
    <t>'=valoarea eligibila a proiectului * 79,67725679/100</t>
  </si>
  <si>
    <t>'=valoarea eligibila a proiectului * 79,67725679/100*  85/100</t>
  </si>
  <si>
    <t>'=valoarea eligibila a proiectului  aferentă contribuției estimate la acest tip de intervenție* 79,67725679/100</t>
  </si>
  <si>
    <t>'=valoarea eligibila a proiectului aferentă contribuției estimate la acest tip de intervenție* 79,67725679/100</t>
  </si>
  <si>
    <t xml:space="preserve">= valoarea eligibila a proiectului * 20,32274321/100 </t>
  </si>
  <si>
    <t>= valoarea eligibila a proiectului * 20,32274321/100 * 80/100</t>
  </si>
  <si>
    <t xml:space="preserve">=valoarea eligibila a proiectului * 20,32274321/100 </t>
  </si>
  <si>
    <t>=valoarea eligibila a proiectului * 20,32274321/100 * 80/100</t>
  </si>
  <si>
    <t xml:space="preserve">=valoarea eligibila a proiectului  aferentă contribuției estimate la acest tip de intervenție* 20,32274321/100 </t>
  </si>
  <si>
    <t>=Round(valoarea eligibilă a proiectului * 20,32274321% *  80%;3)</t>
  </si>
  <si>
    <t>'=Round(valoarea eligibilă a proiectului * 79,67725679%* 85% ;3)</t>
  </si>
  <si>
    <t>'=Round(valoarea eligibilă a proiectului * 20,32274321% *20%;3)</t>
  </si>
  <si>
    <t>'= Round(valoarea eligibilă a proiectului * 79,67725679%* 15%;3)</t>
  </si>
  <si>
    <t>3. Valorile se vor completa cu 3 zecimale.</t>
  </si>
  <si>
    <r>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
</t>
    </r>
    <r>
      <rPr>
        <sz val="10"/>
        <color indexed="8"/>
        <rFont val="Trebuchet MS"/>
        <family val="2"/>
      </rPr>
      <t xml:space="preserve">
</t>
    </r>
  </si>
  <si>
    <t>2 ore/zi * 10 zile/luna*24 luni</t>
  </si>
  <si>
    <t>1 ora/zi * 7 zile/luna*24 luni</t>
  </si>
  <si>
    <t>D.</t>
  </si>
  <si>
    <t>E.</t>
  </si>
  <si>
    <t>C.</t>
  </si>
  <si>
    <t>B.</t>
  </si>
  <si>
    <t>Nr. ctr.</t>
  </si>
  <si>
    <r>
      <t>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t>
    </r>
    <r>
      <rPr>
        <sz val="8"/>
        <rFont val="Trebuchet MS"/>
        <family val="2"/>
      </rPr>
      <t xml:space="preserve"> În cazul contractelor civile, care au ca obiect livrabile, se bugetează costul livrabilelor finale/intermediare, iar decontarea se face pe baza acestora și a proceselor verbale de recepție aferente.</t>
    </r>
    <r>
      <rPr>
        <sz val="8"/>
        <color indexed="8"/>
        <rFont val="Trebuchet MS"/>
        <family val="2"/>
      </rPr>
      <t xml:space="preserve">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t>
    </r>
    <r>
      <rPr>
        <sz val="8"/>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</si>
  <si>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Total A</t>
  </si>
  <si>
    <t>= valoarea eligibila a proiectului  aferentă contribuției estimate la acest tip de intervenție* 20,32274321/100 * 80/100</t>
  </si>
  <si>
    <t>'=valoarea eligibila a proiectului  aferentă contribuției estimate la acest tip de intervenție* 79,67725679/100*  85/100</t>
  </si>
  <si>
    <t>=valoarea eligibila a proiectului  aferentă contribuției estimate la acest tip de intervenție* 20,32274321/100 * 80/100;3)</t>
  </si>
  <si>
    <t>'=valoarea eligibila a proiectului aferentă contribuției estimate la acest tip de intervenție* 79,67725679/100*  85/100;3)</t>
  </si>
  <si>
    <t>= (valoarea eligibila a proiectului -valoarea eligibilă a proiectului aferenta codului 1 pentru regiunea mai dezvoltată-valoarea eligibilă a proiectului aferenta codului 2 pentru regiunea mai dezvoltată)*20,32274321/100</t>
  </si>
  <si>
    <t>= (valoarea eligibila a proiectului -valoarea eligibilă a proiectului aferenta codului 1 pentru regiunea mai dezvoltată-valoarea eligibilă a proiectului aferenta codului 2 pentru regiunea mai dezvoltată)*20,32274321/100*80/100</t>
  </si>
  <si>
    <t>= (valoarea eligibila a proiectului -valoarea eligibilă a proiectului aferenta codului 1 pentru regiunea mai puțin dezvoltată-valoarea eligibilă a proiectului aferenta codului 2 pentru regiunea mai puțin dezvoltată)*79,67725679/100</t>
  </si>
  <si>
    <t>= (valoarea eligibila a proiectului -valoarea eligibilă a proiectului aferenta codului 1 pentru regiunea mai puțin dezvoltată-valoarea eligibilă a proiectului aferenta codului 2 pentru regiunea mai puțin dezvoltată)*79,67725679/100*85/100</t>
  </si>
  <si>
    <t xml:space="preserve">
materiale consumabile inclusiv  produse/auxiliare necesare  pentru o reuniuni de lucru /evenimente - altele decat cele necesare managementului de proiect</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</si>
  <si>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</si>
  <si>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
-taxe de participare; </t>
  </si>
  <si>
    <r>
      <t>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t>
    </r>
    <r>
      <rPr>
        <sz val="10"/>
        <color indexed="8"/>
        <rFont val="Trebuchet MS"/>
        <family val="2"/>
      </rPr>
      <t xml:space="preserve">
</t>
    </r>
  </si>
  <si>
    <t>Atenție, datele din tabel sunt cu titlu de exemplu de calcul!</t>
  </si>
</sst>
</file>

<file path=xl/styles.xml><?xml version="1.0" encoding="utf-8"?>
<styleSheet xmlns="http://schemas.openxmlformats.org/spreadsheetml/2006/main">
  <numFmts count="4">
    <numFmt numFmtId="43" formatCode="_-* #,##0.00\ _l_e_i_-;\-* #,##0.00\ _l_e_i_-;_-* &quot;-&quot;??\ _l_e_i_-;_-@_-"/>
    <numFmt numFmtId="184" formatCode="0.00000000"/>
    <numFmt numFmtId="185" formatCode="0.00000000%"/>
    <numFmt numFmtId="186" formatCode="#,##0.000"/>
  </numFmts>
  <fonts count="32">
    <font>
      <sz val="11"/>
      <color theme="1"/>
      <name val="Calibri"/>
      <family val="2"/>
      <charset val="238"/>
      <scheme val="minor"/>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sz val="10"/>
      <color indexed="8"/>
      <name val="Trebuchet MS"/>
      <family val="2"/>
    </font>
    <font>
      <i/>
      <sz val="10"/>
      <name val="Trebuchet MS"/>
      <family val="2"/>
    </font>
    <font>
      <sz val="10"/>
      <color indexed="8"/>
      <name val="Trebuchet MS"/>
      <family val="2"/>
      <charset val="238"/>
    </font>
    <font>
      <sz val="8"/>
      <color indexed="8"/>
      <name val="Trebuchet MS"/>
      <family val="2"/>
    </font>
    <font>
      <sz val="10"/>
      <name val="Trebuchet MS"/>
      <family val="2"/>
      <charset val="238"/>
    </font>
    <font>
      <sz val="8"/>
      <name val="Trebuchet MS"/>
      <family val="2"/>
    </font>
    <font>
      <sz val="8"/>
      <name val="Trebuchet MS"/>
      <family val="2"/>
      <charset val="238"/>
    </font>
    <font>
      <sz val="9"/>
      <color indexed="81"/>
      <name val="Tahoma"/>
      <family val="2"/>
      <charset val="238"/>
    </font>
    <font>
      <sz val="11"/>
      <color theme="1"/>
      <name val="Calibri"/>
      <family val="2"/>
      <charset val="238"/>
      <scheme val="minor"/>
    </font>
    <font>
      <sz val="11"/>
      <color theme="1"/>
      <name val="Calibri"/>
      <family val="2"/>
      <scheme val="minor"/>
    </font>
    <font>
      <b/>
      <sz val="10"/>
      <color theme="1"/>
      <name val="Trebuchet MS"/>
      <family val="2"/>
    </font>
    <font>
      <sz val="10"/>
      <color theme="1"/>
      <name val="Trebuchet MS"/>
      <family val="2"/>
      <charset val="238"/>
    </font>
    <font>
      <b/>
      <sz val="11"/>
      <color rgb="FF000000"/>
      <name val="Trebuchet MS"/>
      <family val="2"/>
      <charset val="238"/>
    </font>
    <font>
      <b/>
      <sz val="10"/>
      <color theme="1"/>
      <name val="Trebuchet MS"/>
      <family val="2"/>
      <charset val="238"/>
    </font>
    <font>
      <sz val="8"/>
      <color theme="1"/>
      <name val="Trebuchet MS"/>
      <family val="2"/>
    </font>
    <font>
      <sz val="11"/>
      <color theme="1"/>
      <name val="Trebuchet MS"/>
      <family val="2"/>
    </font>
    <font>
      <i/>
      <sz val="10"/>
      <color rgb="FF000000"/>
      <name val="Trebuchet MS"/>
      <family val="2"/>
    </font>
    <font>
      <i/>
      <sz val="10"/>
      <color theme="1"/>
      <name val="Trebuchet MS"/>
      <family val="2"/>
    </font>
    <font>
      <sz val="10"/>
      <color theme="1"/>
      <name val="Trebuchet MS"/>
      <family val="2"/>
    </font>
    <font>
      <b/>
      <i/>
      <sz val="10"/>
      <color theme="1"/>
      <name val="Trebuchet MS"/>
      <family val="2"/>
    </font>
    <font>
      <b/>
      <sz val="10"/>
      <color rgb="FF4F4F4F"/>
      <name val="Trebuchet MS"/>
      <family val="2"/>
    </font>
    <font>
      <sz val="10"/>
      <color rgb="FF4F4F4F"/>
      <name val="Trebuchet MS"/>
      <family val="2"/>
    </font>
    <font>
      <sz val="8"/>
      <color rgb="FF000000"/>
      <name val="Trebuchet MS"/>
      <family val="2"/>
    </font>
    <font>
      <b/>
      <sz val="8"/>
      <color rgb="FF000000"/>
      <name val="Trebuchet MS"/>
      <family val="2"/>
    </font>
    <font>
      <b/>
      <sz val="10"/>
      <color rgb="FFFF0000"/>
      <name val="Trebuchet MS"/>
      <family val="2"/>
    </font>
    <font>
      <i/>
      <sz val="10"/>
      <color rgb="FFFF0000"/>
      <name val="Trebuchet MS"/>
      <family val="2"/>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C4C4C4"/>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A8A8A8"/>
      </right>
      <top style="medium">
        <color rgb="FFA8A8A8"/>
      </top>
      <bottom/>
      <diagonal/>
    </border>
    <border>
      <left/>
      <right style="medium">
        <color rgb="FFA8A8A8"/>
      </right>
      <top/>
      <bottom/>
      <diagonal/>
    </border>
  </borders>
  <cellStyleXfs count="3">
    <xf numFmtId="0" fontId="0" fillId="0" borderId="0"/>
    <xf numFmtId="43" fontId="14" fillId="0" borderId="0" applyFont="0" applyFill="0" applyBorder="0" applyAlignment="0" applyProtection="0"/>
    <xf numFmtId="0" fontId="15" fillId="0" borderId="0"/>
  </cellStyleXfs>
  <cellXfs count="326">
    <xf numFmtId="0" fontId="0" fillId="0" borderId="0" xfId="0"/>
    <xf numFmtId="0" fontId="1" fillId="0" borderId="0" xfId="0" applyFont="1"/>
    <xf numFmtId="0" fontId="16" fillId="0" borderId="0" xfId="0" applyFont="1"/>
    <xf numFmtId="0" fontId="2" fillId="0" borderId="0" xfId="0" applyFont="1"/>
    <xf numFmtId="0" fontId="17" fillId="0" borderId="0" xfId="0" applyFont="1"/>
    <xf numFmtId="0" fontId="1" fillId="2" borderId="1" xfId="0" applyFont="1" applyFill="1" applyBorder="1" applyAlignment="1">
      <alignment horizontal="center" vertical="center" wrapText="1"/>
    </xf>
    <xf numFmtId="0" fontId="18" fillId="0" borderId="0" xfId="0" applyFont="1" applyBorder="1" applyAlignment="1"/>
    <xf numFmtId="0" fontId="5" fillId="0" borderId="0" xfId="0" applyFont="1" applyBorder="1"/>
    <xf numFmtId="0" fontId="17" fillId="0" borderId="0" xfId="0" applyFont="1" applyAlignment="1">
      <alignment horizontal="right"/>
    </xf>
    <xf numFmtId="4" fontId="17" fillId="0" borderId="0" xfId="0" applyNumberFormat="1" applyFont="1" applyAlignment="1">
      <alignment horizontal="right"/>
    </xf>
    <xf numFmtId="0" fontId="19" fillId="0" borderId="0" xfId="0" applyFont="1"/>
    <xf numFmtId="0" fontId="17" fillId="3" borderId="0" xfId="0" applyFont="1" applyFill="1"/>
    <xf numFmtId="0" fontId="19" fillId="3" borderId="0" xfId="0" applyFont="1" applyFill="1"/>
    <xf numFmtId="0" fontId="20" fillId="0" borderId="0" xfId="0" applyFont="1" applyAlignment="1">
      <alignment vertical="center"/>
    </xf>
    <xf numFmtId="0" fontId="3" fillId="3" borderId="2" xfId="0" applyFont="1" applyFill="1" applyBorder="1" applyAlignment="1">
      <alignment horizontal="center" vertical="center" wrapText="1"/>
    </xf>
    <xf numFmtId="4" fontId="16" fillId="3" borderId="1" xfId="0" applyNumberFormat="1" applyFont="1" applyFill="1" applyBorder="1" applyAlignment="1">
      <alignment vertical="center"/>
    </xf>
    <xf numFmtId="4" fontId="16" fillId="3" borderId="1" xfId="0" applyNumberFormat="1" applyFont="1" applyFill="1" applyBorder="1" applyAlignment="1">
      <alignment horizontal="right" vertical="center"/>
    </xf>
    <xf numFmtId="4" fontId="1" fillId="3" borderId="1" xfId="2" applyNumberFormat="1" applyFont="1" applyFill="1" applyBorder="1" applyAlignment="1">
      <alignment horizontal="right" vertical="center" wrapText="1"/>
    </xf>
    <xf numFmtId="0" fontId="21"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10" fontId="22" fillId="0" borderId="1" xfId="0" quotePrefix="1" applyNumberFormat="1" applyFont="1" applyBorder="1" applyAlignment="1">
      <alignment vertical="top" wrapText="1"/>
    </xf>
    <xf numFmtId="0" fontId="2" fillId="0" borderId="0" xfId="0" applyFont="1" applyBorder="1"/>
    <xf numFmtId="49" fontId="6" fillId="0" borderId="4" xfId="0" applyNumberFormat="1" applyFont="1" applyBorder="1" applyAlignment="1">
      <alignment horizontal="center" vertical="top" wrapText="1"/>
    </xf>
    <xf numFmtId="0" fontId="6" fillId="0" borderId="5" xfId="0" applyFont="1" applyBorder="1" applyAlignment="1">
      <alignment vertical="top" wrapText="1"/>
    </xf>
    <xf numFmtId="9" fontId="4" fillId="0" borderId="4" xfId="0" quotePrefix="1" applyNumberFormat="1" applyFont="1" applyBorder="1" applyAlignment="1">
      <alignment vertical="top" wrapText="1"/>
    </xf>
    <xf numFmtId="10" fontId="4" fillId="0" borderId="4" xfId="0" quotePrefix="1" applyNumberFormat="1" applyFont="1" applyBorder="1" applyAlignment="1">
      <alignment vertical="top" wrapText="1"/>
    </xf>
    <xf numFmtId="49" fontId="6" fillId="0" borderId="5" xfId="0" applyNumberFormat="1" applyFont="1" applyBorder="1" applyAlignment="1">
      <alignment horizontal="center" vertical="top" wrapText="1"/>
    </xf>
    <xf numFmtId="49" fontId="6" fillId="0" borderId="6" xfId="0" applyNumberFormat="1" applyFont="1" applyBorder="1" applyAlignment="1">
      <alignment horizontal="center" vertical="top" wrapText="1"/>
    </xf>
    <xf numFmtId="0" fontId="3" fillId="0" borderId="5" xfId="0" applyFont="1" applyBorder="1" applyAlignment="1">
      <alignment vertical="top" wrapText="1"/>
    </xf>
    <xf numFmtId="0" fontId="6" fillId="0" borderId="4" xfId="0" applyFont="1" applyBorder="1" applyAlignment="1">
      <alignment horizontal="left" vertical="top" wrapText="1"/>
    </xf>
    <xf numFmtId="10" fontId="4" fillId="3" borderId="4" xfId="0" quotePrefix="1" applyNumberFormat="1" applyFont="1" applyFill="1" applyBorder="1" applyAlignment="1">
      <alignment vertical="top" wrapText="1"/>
    </xf>
    <xf numFmtId="49" fontId="6" fillId="0" borderId="7" xfId="0" applyNumberFormat="1" applyFont="1" applyBorder="1" applyAlignment="1">
      <alignment horizontal="center" vertical="top" wrapText="1"/>
    </xf>
    <xf numFmtId="0" fontId="6" fillId="0" borderId="5" xfId="0" applyFont="1" applyBorder="1" applyAlignment="1">
      <alignment horizontal="left" vertical="top" wrapText="1"/>
    </xf>
    <xf numFmtId="10" fontId="4" fillId="3" borderId="5" xfId="0" quotePrefix="1" applyNumberFormat="1" applyFont="1" applyFill="1" applyBorder="1" applyAlignment="1">
      <alignment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left" vertical="top" wrapText="1"/>
    </xf>
    <xf numFmtId="2" fontId="6" fillId="0" borderId="0" xfId="0" applyNumberFormat="1" applyFont="1" applyBorder="1" applyAlignment="1">
      <alignment vertical="top" wrapText="1"/>
    </xf>
    <xf numFmtId="10" fontId="4" fillId="0" borderId="0" xfId="0" quotePrefix="1" applyNumberFormat="1" applyFont="1" applyFill="1" applyBorder="1" applyAlignment="1">
      <alignment vertical="top" wrapText="1"/>
    </xf>
    <xf numFmtId="0" fontId="23" fillId="0" borderId="0" xfId="0" applyFont="1"/>
    <xf numFmtId="0" fontId="24" fillId="0" borderId="8" xfId="0" applyFont="1" applyBorder="1" applyAlignment="1">
      <alignment horizontal="center" vertical="center"/>
    </xf>
    <xf numFmtId="0" fontId="24" fillId="0" borderId="8" xfId="0" applyFont="1" applyBorder="1" applyAlignment="1">
      <alignment horizontal="center" vertical="center" wrapText="1"/>
    </xf>
    <xf numFmtId="0" fontId="24" fillId="0" borderId="1" xfId="0" applyFont="1" applyBorder="1"/>
    <xf numFmtId="0" fontId="24" fillId="0" borderId="9" xfId="0" applyFont="1" applyBorder="1"/>
    <xf numFmtId="0" fontId="24" fillId="0" borderId="10" xfId="0" applyFont="1" applyBorder="1"/>
    <xf numFmtId="0" fontId="24" fillId="0" borderId="11" xfId="0" applyFont="1" applyBorder="1"/>
    <xf numFmtId="0" fontId="24" fillId="4" borderId="12" xfId="0" applyFont="1" applyFill="1" applyBorder="1"/>
    <xf numFmtId="0" fontId="24" fillId="0" borderId="0" xfId="0" applyFont="1" applyBorder="1"/>
    <xf numFmtId="0" fontId="16" fillId="0" borderId="0" xfId="0" applyFont="1" applyBorder="1" applyAlignment="1">
      <alignment horizontal="left" wrapText="1"/>
    </xf>
    <xf numFmtId="0" fontId="24" fillId="0" borderId="0" xfId="0" applyFont="1" applyBorder="1" applyAlignment="1">
      <alignment horizontal="center"/>
    </xf>
    <xf numFmtId="0" fontId="25" fillId="0" borderId="0" xfId="0" applyFont="1"/>
    <xf numFmtId="0" fontId="24" fillId="0" borderId="0" xfId="0" applyFont="1" applyAlignment="1">
      <alignment horizontal="left"/>
    </xf>
    <xf numFmtId="0" fontId="24" fillId="0" borderId="0" xfId="0" applyFont="1"/>
    <xf numFmtId="0" fontId="23" fillId="0" borderId="0" xfId="0" applyFont="1" applyAlignment="1">
      <alignment horizontal="left"/>
    </xf>
    <xf numFmtId="0" fontId="23" fillId="0" borderId="0" xfId="0" applyNumberFormat="1" applyFont="1"/>
    <xf numFmtId="0" fontId="24" fillId="0" borderId="0" xfId="0" applyFont="1" applyAlignment="1">
      <alignment horizontal="right"/>
    </xf>
    <xf numFmtId="0" fontId="16" fillId="0" borderId="0" xfId="0" applyFont="1" applyAlignment="1"/>
    <xf numFmtId="4" fontId="24" fillId="0" borderId="0" xfId="0" applyNumberFormat="1" applyFont="1" applyAlignment="1">
      <alignment horizontal="right"/>
    </xf>
    <xf numFmtId="0" fontId="2" fillId="3" borderId="1" xfId="2"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0" fontId="2" fillId="3" borderId="1" xfId="2" applyFont="1" applyFill="1" applyBorder="1" applyAlignment="1">
      <alignment horizontal="left" vertical="top" wrapText="1"/>
    </xf>
    <xf numFmtId="0" fontId="24" fillId="3" borderId="1" xfId="0" applyFont="1" applyFill="1" applyBorder="1"/>
    <xf numFmtId="0" fontId="24" fillId="3" borderId="1" xfId="0" applyFont="1" applyFill="1" applyBorder="1" applyAlignment="1">
      <alignment horizontal="center" wrapText="1"/>
    </xf>
    <xf numFmtId="0" fontId="26" fillId="5" borderId="0" xfId="0" applyFont="1" applyFill="1" applyBorder="1" applyAlignment="1">
      <alignment horizontal="center" vertical="center"/>
    </xf>
    <xf numFmtId="0" fontId="24" fillId="3" borderId="1" xfId="0" applyFont="1" applyFill="1" applyBorder="1" applyAlignment="1">
      <alignment wrapText="1"/>
    </xf>
    <xf numFmtId="0" fontId="24" fillId="3" borderId="1" xfId="0" applyFont="1" applyFill="1" applyBorder="1" applyAlignment="1">
      <alignment horizontal="right"/>
    </xf>
    <xf numFmtId="4" fontId="24" fillId="3" borderId="1" xfId="0" applyNumberFormat="1" applyFont="1" applyFill="1" applyBorder="1" applyAlignment="1">
      <alignment horizontal="right"/>
    </xf>
    <xf numFmtId="0" fontId="24" fillId="3" borderId="0" xfId="0" applyFont="1" applyFill="1"/>
    <xf numFmtId="0" fontId="2" fillId="3" borderId="1" xfId="0" quotePrefix="1" applyFont="1" applyFill="1" applyBorder="1" applyAlignment="1">
      <alignment vertical="center" wrapText="1"/>
    </xf>
    <xf numFmtId="0" fontId="27" fillId="3" borderId="1" xfId="0" applyFont="1" applyFill="1" applyBorder="1" applyAlignment="1">
      <alignment horizontal="left" vertical="center" wrapText="1"/>
    </xf>
    <xf numFmtId="0" fontId="27" fillId="3" borderId="1" xfId="0" applyFont="1" applyFill="1" applyBorder="1" applyAlignment="1">
      <alignment vertical="top" wrapText="1"/>
    </xf>
    <xf numFmtId="0" fontId="2" fillId="3" borderId="3" xfId="2" applyFont="1" applyFill="1" applyBorder="1" applyAlignment="1">
      <alignment horizontal="left" vertical="top" wrapText="1"/>
    </xf>
    <xf numFmtId="0" fontId="24" fillId="3" borderId="3" xfId="0" applyFont="1" applyFill="1" applyBorder="1"/>
    <xf numFmtId="0" fontId="1" fillId="3" borderId="1" xfId="2" applyFont="1" applyFill="1" applyBorder="1" applyAlignment="1">
      <alignment horizontal="right" vertical="center" wrapText="1"/>
    </xf>
    <xf numFmtId="0" fontId="16" fillId="3" borderId="1" xfId="0" applyFont="1" applyFill="1" applyBorder="1" applyAlignment="1">
      <alignment wrapText="1"/>
    </xf>
    <xf numFmtId="4" fontId="24" fillId="3" borderId="1" xfId="0" applyNumberFormat="1" applyFont="1" applyFill="1" applyBorder="1"/>
    <xf numFmtId="0" fontId="27" fillId="3" borderId="1" xfId="0" applyFont="1" applyFill="1" applyBorder="1" applyAlignment="1">
      <alignment vertical="center" wrapText="1"/>
    </xf>
    <xf numFmtId="0" fontId="27" fillId="3" borderId="10" xfId="0" applyFont="1" applyFill="1" applyBorder="1" applyAlignment="1">
      <alignment vertical="center" wrapText="1"/>
    </xf>
    <xf numFmtId="0" fontId="24" fillId="3" borderId="3" xfId="0" applyFont="1" applyFill="1" applyBorder="1" applyAlignment="1">
      <alignment wrapText="1"/>
    </xf>
    <xf numFmtId="0" fontId="16" fillId="3" borderId="1" xfId="0" applyFont="1" applyFill="1" applyBorder="1"/>
    <xf numFmtId="0" fontId="16" fillId="3" borderId="3" xfId="0" applyFont="1" applyFill="1" applyBorder="1"/>
    <xf numFmtId="4" fontId="16" fillId="3" borderId="1" xfId="0" applyNumberFormat="1" applyFont="1" applyFill="1" applyBorder="1"/>
    <xf numFmtId="0" fontId="16" fillId="3" borderId="0" xfId="0" applyFont="1" applyFill="1"/>
    <xf numFmtId="0" fontId="23" fillId="0" borderId="0" xfId="0" applyFont="1" applyAlignment="1">
      <alignment vertical="center"/>
    </xf>
    <xf numFmtId="0" fontId="23" fillId="0" borderId="0" xfId="0" applyNumberFormat="1" applyFont="1" applyAlignment="1">
      <alignment vertical="center"/>
    </xf>
    <xf numFmtId="0" fontId="24" fillId="3" borderId="1" xfId="0" applyFont="1" applyFill="1" applyBorder="1" applyAlignment="1">
      <alignment horizontal="right" vertical="center"/>
    </xf>
    <xf numFmtId="4" fontId="24" fillId="3" borderId="1" xfId="0" applyNumberFormat="1" applyFont="1" applyFill="1" applyBorder="1" applyAlignment="1">
      <alignment horizontal="right" vertical="center"/>
    </xf>
    <xf numFmtId="0" fontId="24" fillId="3" borderId="1" xfId="0" applyFont="1" applyFill="1" applyBorder="1" applyAlignment="1">
      <alignment vertical="center"/>
    </xf>
    <xf numFmtId="4" fontId="24" fillId="3" borderId="3" xfId="0" applyNumberFormat="1" applyFont="1" applyFill="1" applyBorder="1" applyAlignment="1">
      <alignment horizontal="right" vertical="center"/>
    </xf>
    <xf numFmtId="0" fontId="24" fillId="0" borderId="10" xfId="0" applyFont="1" applyFill="1" applyBorder="1"/>
    <xf numFmtId="0" fontId="24" fillId="0" borderId="10" xfId="0" applyFont="1" applyFill="1" applyBorder="1" applyAlignment="1">
      <alignment horizontal="right" vertical="center"/>
    </xf>
    <xf numFmtId="4" fontId="24" fillId="0" borderId="10" xfId="0" applyNumberFormat="1" applyFont="1" applyFill="1" applyBorder="1" applyAlignment="1">
      <alignment horizontal="right" vertical="center"/>
    </xf>
    <xf numFmtId="0" fontId="24" fillId="0" borderId="1" xfId="0" applyFont="1" applyFill="1" applyBorder="1"/>
    <xf numFmtId="0" fontId="24" fillId="0" borderId="0" xfId="0" applyFont="1" applyFill="1"/>
    <xf numFmtId="0" fontId="16" fillId="3" borderId="13" xfId="0" applyFont="1" applyFill="1" applyBorder="1" applyAlignment="1">
      <alignment horizontal="center" vertical="center" wrapText="1"/>
    </xf>
    <xf numFmtId="0" fontId="16" fillId="3" borderId="1" xfId="0" applyFont="1" applyFill="1" applyBorder="1" applyAlignment="1">
      <alignment vertical="center"/>
    </xf>
    <xf numFmtId="0" fontId="24" fillId="0" borderId="1" xfId="0" applyFont="1" applyFill="1" applyBorder="1" applyAlignment="1">
      <alignment horizontal="left" wrapText="1"/>
    </xf>
    <xf numFmtId="0" fontId="24" fillId="0" borderId="14" xfId="0" applyFont="1" applyBorder="1"/>
    <xf numFmtId="0" fontId="1" fillId="0" borderId="15" xfId="0" applyFont="1" applyBorder="1"/>
    <xf numFmtId="0" fontId="1" fillId="0" borderId="16" xfId="0" applyFont="1" applyBorder="1"/>
    <xf numFmtId="0" fontId="26" fillId="5" borderId="17" xfId="0" applyFont="1" applyFill="1" applyBorder="1" applyAlignment="1">
      <alignment horizontal="center" vertical="center"/>
    </xf>
    <xf numFmtId="0" fontId="24" fillId="0" borderId="17" xfId="0" applyFont="1" applyBorder="1"/>
    <xf numFmtId="0" fontId="24" fillId="0" borderId="1" xfId="0" applyFont="1" applyBorder="1" applyAlignment="1">
      <alignment wrapText="1"/>
    </xf>
    <xf numFmtId="0" fontId="20" fillId="3" borderId="0" xfId="0" applyFont="1" applyFill="1" applyAlignment="1">
      <alignment vertical="center"/>
    </xf>
    <xf numFmtId="0" fontId="16" fillId="5" borderId="39" xfId="0" applyFont="1" applyFill="1" applyBorder="1" applyAlignment="1">
      <alignment horizontal="center" vertical="center"/>
    </xf>
    <xf numFmtId="0" fontId="16" fillId="5" borderId="40"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0" xfId="0" applyFont="1" applyFill="1" applyBorder="1" applyAlignment="1">
      <alignment horizontal="center" vertical="center"/>
    </xf>
    <xf numFmtId="0" fontId="24" fillId="3" borderId="3" xfId="0" quotePrefix="1" applyFont="1" applyFill="1" applyBorder="1" applyAlignment="1">
      <alignment vertical="center" wrapText="1"/>
    </xf>
    <xf numFmtId="0" fontId="24" fillId="3" borderId="1" xfId="2" applyFont="1" applyFill="1" applyBorder="1" applyAlignment="1">
      <alignment horizontal="left" vertical="center" wrapText="1"/>
    </xf>
    <xf numFmtId="3"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3" fontId="24" fillId="3" borderId="1" xfId="0" applyNumberFormat="1" applyFont="1" applyFill="1" applyBorder="1" applyAlignment="1">
      <alignment horizontal="right" vertical="center" wrapText="1"/>
    </xf>
    <xf numFmtId="4" fontId="24" fillId="3" borderId="1" xfId="1" applyNumberFormat="1" applyFont="1" applyFill="1" applyBorder="1" applyAlignment="1">
      <alignment horizontal="right" vertical="center" wrapText="1"/>
    </xf>
    <xf numFmtId="3" fontId="24" fillId="3" borderId="1" xfId="0" applyNumberFormat="1" applyFont="1" applyFill="1" applyBorder="1" applyAlignment="1">
      <alignment vertical="center" wrapText="1"/>
    </xf>
    <xf numFmtId="0" fontId="24" fillId="6" borderId="3" xfId="0" applyFont="1" applyFill="1" applyBorder="1" applyAlignment="1">
      <alignment horizontal="left" vertical="center" wrapText="1"/>
    </xf>
    <xf numFmtId="0" fontId="24" fillId="3" borderId="3" xfId="0" applyFont="1" applyFill="1" applyBorder="1" applyAlignment="1">
      <alignment vertical="top" wrapText="1"/>
    </xf>
    <xf numFmtId="4" fontId="16" fillId="3" borderId="1" xfId="1" applyNumberFormat="1" applyFont="1" applyFill="1" applyBorder="1" applyAlignment="1">
      <alignment horizontal="right" vertical="center" wrapText="1"/>
    </xf>
    <xf numFmtId="0" fontId="24" fillId="6" borderId="3" xfId="0" applyFont="1" applyFill="1" applyBorder="1" applyAlignment="1">
      <alignment vertical="top" wrapText="1"/>
    </xf>
    <xf numFmtId="0" fontId="24" fillId="3" borderId="1" xfId="0" applyFont="1" applyFill="1" applyBorder="1" applyAlignment="1">
      <alignment horizontal="left" vertical="center" wrapText="1"/>
    </xf>
    <xf numFmtId="4" fontId="16" fillId="3" borderId="3" xfId="2" applyNumberFormat="1" applyFont="1" applyFill="1" applyBorder="1" applyAlignment="1">
      <alignment horizontal="right" vertical="center" wrapText="1"/>
    </xf>
    <xf numFmtId="0" fontId="16" fillId="3" borderId="3" xfId="2" applyFont="1" applyFill="1" applyBorder="1" applyAlignment="1">
      <alignment horizontal="right" vertical="center" wrapText="1"/>
    </xf>
    <xf numFmtId="0" fontId="16" fillId="3" borderId="1" xfId="2" applyFont="1" applyFill="1" applyBorder="1" applyAlignment="1">
      <alignment horizontal="right" vertical="center" wrapText="1"/>
    </xf>
    <xf numFmtId="0" fontId="24" fillId="6" borderId="1" xfId="0" applyFont="1" applyFill="1" applyBorder="1" applyAlignment="1">
      <alignment vertical="center" wrapText="1"/>
    </xf>
    <xf numFmtId="0" fontId="24" fillId="3" borderId="1" xfId="2" applyFont="1" applyFill="1" applyBorder="1" applyAlignment="1">
      <alignment horizontal="left" vertical="top" wrapText="1"/>
    </xf>
    <xf numFmtId="0" fontId="24" fillId="6" borderId="10" xfId="0" applyFont="1" applyFill="1" applyBorder="1" applyAlignment="1">
      <alignment vertical="center" wrapText="1"/>
    </xf>
    <xf numFmtId="0" fontId="24" fillId="0" borderId="0" xfId="2" applyFont="1" applyFill="1" applyBorder="1" applyAlignment="1">
      <alignment horizontal="left" vertical="top" wrapText="1"/>
    </xf>
    <xf numFmtId="0" fontId="24" fillId="3" borderId="10" xfId="0" applyFont="1" applyFill="1" applyBorder="1" applyAlignment="1">
      <alignment vertical="center" wrapText="1"/>
    </xf>
    <xf numFmtId="0" fontId="24" fillId="6" borderId="1" xfId="0" applyFont="1" applyFill="1" applyBorder="1"/>
    <xf numFmtId="0" fontId="24" fillId="3" borderId="1" xfId="0" applyFont="1" applyFill="1" applyBorder="1" applyAlignment="1">
      <alignment vertical="center" wrapText="1"/>
    </xf>
    <xf numFmtId="0" fontId="0" fillId="0" borderId="0" xfId="0" applyFont="1"/>
    <xf numFmtId="0" fontId="16" fillId="7" borderId="12" xfId="0" applyFont="1" applyFill="1" applyBorder="1" applyAlignment="1">
      <alignment horizontal="center" vertical="center" wrapText="1"/>
    </xf>
    <xf numFmtId="4" fontId="24" fillId="0" borderId="18" xfId="0" applyNumberFormat="1" applyFont="1" applyBorder="1" applyAlignment="1">
      <alignment horizontal="center" vertical="center"/>
    </xf>
    <xf numFmtId="0" fontId="0" fillId="0" borderId="0" xfId="0" applyFont="1" applyAlignment="1">
      <alignment vertical="center"/>
    </xf>
    <xf numFmtId="0" fontId="24" fillId="0" borderId="1" xfId="0" applyFont="1" applyFill="1" applyBorder="1" applyAlignment="1">
      <alignment vertical="top" wrapText="1"/>
    </xf>
    <xf numFmtId="0" fontId="24" fillId="0" borderId="1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10" xfId="0" applyFont="1" applyFill="1" applyBorder="1" applyAlignment="1">
      <alignment vertical="top" wrapText="1"/>
    </xf>
    <xf numFmtId="0" fontId="25" fillId="0" borderId="0" xfId="0" applyFont="1" applyFill="1" applyBorder="1" applyAlignment="1">
      <alignment horizontal="left"/>
    </xf>
    <xf numFmtId="0" fontId="24"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24" fillId="0" borderId="10" xfId="0" applyFont="1" applyBorder="1" applyAlignment="1">
      <alignment horizontal="center"/>
    </xf>
    <xf numFmtId="0" fontId="24" fillId="0" borderId="11" xfId="0" applyFont="1" applyBorder="1" applyAlignment="1">
      <alignment horizontal="center"/>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4" fillId="3" borderId="3" xfId="0" applyFont="1" applyFill="1" applyBorder="1" applyAlignment="1">
      <alignment horizontal="left" vertical="center" wrapText="1"/>
    </xf>
    <xf numFmtId="0" fontId="24" fillId="3" borderId="3" xfId="0" applyFont="1" applyFill="1" applyBorder="1" applyAlignment="1">
      <alignment horizontal="center" wrapText="1"/>
    </xf>
    <xf numFmtId="0" fontId="16" fillId="3" borderId="1" xfId="0" applyFont="1" applyFill="1" applyBorder="1" applyAlignment="1">
      <alignment horizontal="center" vertical="center" wrapText="1"/>
    </xf>
    <xf numFmtId="184" fontId="0" fillId="0" borderId="0" xfId="0" applyNumberFormat="1"/>
    <xf numFmtId="0" fontId="16" fillId="8" borderId="1" xfId="0" applyFont="1" applyFill="1" applyBorder="1" applyAlignment="1">
      <alignment vertical="center" wrapText="1"/>
    </xf>
    <xf numFmtId="0" fontId="16" fillId="8" borderId="1"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24" fillId="3" borderId="1" xfId="0" applyFont="1" applyFill="1" applyBorder="1" applyAlignment="1">
      <alignment horizontal="left" vertical="center"/>
    </xf>
    <xf numFmtId="0" fontId="24" fillId="3" borderId="10" xfId="0" applyFont="1" applyFill="1" applyBorder="1" applyAlignment="1">
      <alignment vertical="center"/>
    </xf>
    <xf numFmtId="0" fontId="24" fillId="3" borderId="10"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24" fillId="3" borderId="10" xfId="0" applyNumberFormat="1" applyFont="1" applyFill="1" applyBorder="1" applyAlignment="1">
      <alignment horizontal="left" vertical="center" wrapText="1"/>
    </xf>
    <xf numFmtId="0" fontId="24"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20" fillId="3" borderId="0" xfId="0" applyNumberFormat="1" applyFont="1" applyFill="1" applyAlignment="1">
      <alignment vertical="center"/>
    </xf>
    <xf numFmtId="0" fontId="20" fillId="3" borderId="0" xfId="0" applyFont="1" applyFill="1" applyBorder="1" applyAlignment="1">
      <alignment vertical="center"/>
    </xf>
    <xf numFmtId="0" fontId="20" fillId="0" borderId="0" xfId="0" applyFont="1" applyBorder="1" applyAlignment="1">
      <alignment vertical="center"/>
    </xf>
    <xf numFmtId="0" fontId="28" fillId="3" borderId="0" xfId="0" applyFont="1" applyFill="1" applyBorder="1" applyAlignment="1">
      <alignment vertical="center" wrapText="1"/>
    </xf>
    <xf numFmtId="0" fontId="28" fillId="3" borderId="0" xfId="0" applyFont="1" applyFill="1" applyBorder="1" applyAlignment="1">
      <alignment horizontal="center" vertical="center"/>
    </xf>
    <xf numFmtId="185" fontId="2" fillId="0" borderId="0" xfId="0" applyNumberFormat="1" applyFont="1"/>
    <xf numFmtId="185" fontId="3" fillId="3" borderId="2" xfId="0" applyNumberFormat="1" applyFont="1" applyFill="1" applyBorder="1" applyAlignment="1">
      <alignment horizontal="center" vertical="center" wrapText="1"/>
    </xf>
    <xf numFmtId="185" fontId="6" fillId="0" borderId="19" xfId="0" applyNumberFormat="1" applyFont="1" applyBorder="1" applyAlignment="1">
      <alignment vertical="top" wrapText="1"/>
    </xf>
    <xf numFmtId="185" fontId="6" fillId="0" borderId="0" xfId="0" applyNumberFormat="1" applyFont="1" applyBorder="1" applyAlignment="1">
      <alignment vertical="top" wrapText="1"/>
    </xf>
    <xf numFmtId="185" fontId="21" fillId="0" borderId="0" xfId="0" applyNumberFormat="1" applyFont="1"/>
    <xf numFmtId="0" fontId="24" fillId="0" borderId="0" xfId="0" applyFont="1" applyAlignment="1">
      <alignment horizontal="center"/>
    </xf>
    <xf numFmtId="0" fontId="16" fillId="7" borderId="12" xfId="0" applyFont="1" applyFill="1" applyBorder="1" applyAlignment="1">
      <alignment vertical="center" wrapText="1"/>
    </xf>
    <xf numFmtId="0" fontId="24" fillId="0" borderId="20"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21" xfId="0" applyFont="1" applyBorder="1" applyAlignment="1">
      <alignment horizontal="center" vertical="center"/>
    </xf>
    <xf numFmtId="0" fontId="24" fillId="0" borderId="22" xfId="0" applyFont="1" applyBorder="1" applyAlignment="1">
      <alignment horizontal="right" vertical="center"/>
    </xf>
    <xf numFmtId="4" fontId="24" fillId="0" borderId="1" xfId="0" applyNumberFormat="1" applyFont="1" applyBorder="1"/>
    <xf numFmtId="4" fontId="24" fillId="0" borderId="9" xfId="0" applyNumberFormat="1" applyFont="1" applyBorder="1"/>
    <xf numFmtId="0" fontId="24" fillId="0" borderId="10" xfId="0" applyFont="1" applyFill="1" applyBorder="1" applyAlignment="1">
      <alignment wrapText="1"/>
    </xf>
    <xf numFmtId="0" fontId="24" fillId="0" borderId="22" xfId="0" applyFont="1" applyBorder="1" applyAlignment="1">
      <alignment horizontal="right"/>
    </xf>
    <xf numFmtId="0" fontId="24" fillId="0" borderId="21" xfId="0" applyFont="1" applyBorder="1" applyAlignment="1">
      <alignment horizontal="right" vertical="center"/>
    </xf>
    <xf numFmtId="0" fontId="24" fillId="0" borderId="1" xfId="0" applyFont="1" applyFill="1" applyBorder="1" applyAlignment="1">
      <alignment horizontal="center" vertical="top" wrapText="1"/>
    </xf>
    <xf numFmtId="0" fontId="24" fillId="4" borderId="12" xfId="0" applyFont="1" applyFill="1" applyBorder="1" applyAlignment="1">
      <alignment horizontal="center" wrapText="1"/>
    </xf>
    <xf numFmtId="4" fontId="24" fillId="4" borderId="12" xfId="0" applyNumberFormat="1" applyFont="1" applyFill="1" applyBorder="1"/>
    <xf numFmtId="4" fontId="24" fillId="4" borderId="23" xfId="0" applyNumberFormat="1" applyFont="1" applyFill="1" applyBorder="1"/>
    <xf numFmtId="0" fontId="16" fillId="0" borderId="24" xfId="0" applyFont="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Border="1" applyAlignment="1">
      <alignment horizontal="center"/>
    </xf>
    <xf numFmtId="0" fontId="16" fillId="0" borderId="3" xfId="0" applyFont="1" applyBorder="1" applyAlignment="1">
      <alignment horizontal="center"/>
    </xf>
    <xf numFmtId="0" fontId="16" fillId="0" borderId="0" xfId="0" applyFont="1" applyBorder="1" applyAlignment="1">
      <alignment horizontal="center" wrapText="1"/>
    </xf>
    <xf numFmtId="0" fontId="0" fillId="0" borderId="0" xfId="0" applyFont="1" applyAlignment="1">
      <alignment horizontal="center"/>
    </xf>
    <xf numFmtId="0" fontId="24" fillId="6" borderId="1" xfId="0" applyFont="1" applyFill="1" applyBorder="1" applyAlignment="1">
      <alignment wrapText="1"/>
    </xf>
    <xf numFmtId="0" fontId="12" fillId="3" borderId="1" xfId="2" applyFont="1" applyFill="1" applyBorder="1" applyAlignment="1">
      <alignment horizontal="left" vertical="center" wrapText="1"/>
    </xf>
    <xf numFmtId="0" fontId="10" fillId="3" borderId="1" xfId="0" applyFont="1" applyFill="1" applyBorder="1" applyAlignment="1">
      <alignment horizontal="center" vertical="center" wrapText="1"/>
    </xf>
    <xf numFmtId="0" fontId="24" fillId="6" borderId="10" xfId="0" applyFont="1" applyFill="1" applyBorder="1" applyAlignment="1">
      <alignment vertical="top" wrapText="1"/>
    </xf>
    <xf numFmtId="0" fontId="24" fillId="6" borderId="1" xfId="0" applyFont="1" applyFill="1" applyBorder="1" applyAlignment="1">
      <alignment vertical="top" wrapText="1"/>
    </xf>
    <xf numFmtId="0" fontId="24" fillId="0" borderId="15" xfId="0" applyFont="1" applyBorder="1"/>
    <xf numFmtId="0" fontId="26" fillId="5" borderId="1" xfId="0" applyFont="1" applyFill="1" applyBorder="1" applyAlignment="1">
      <alignment vertical="center" wrapText="1"/>
    </xf>
    <xf numFmtId="0" fontId="24" fillId="3" borderId="8" xfId="0" applyFont="1" applyFill="1" applyBorder="1" applyAlignment="1">
      <alignment wrapText="1"/>
    </xf>
    <xf numFmtId="10" fontId="3" fillId="3" borderId="2" xfId="0" applyNumberFormat="1" applyFont="1" applyFill="1" applyBorder="1" applyAlignment="1">
      <alignment horizontal="center" vertical="center" wrapText="1"/>
    </xf>
    <xf numFmtId="186" fontId="6" fillId="0" borderId="4" xfId="0" applyNumberFormat="1" applyFont="1" applyBorder="1" applyAlignment="1">
      <alignment vertical="top" wrapText="1"/>
    </xf>
    <xf numFmtId="186" fontId="6" fillId="0" borderId="5" xfId="0" applyNumberFormat="1" applyFont="1" applyBorder="1" applyAlignment="1">
      <alignment vertical="top" wrapText="1"/>
    </xf>
    <xf numFmtId="186" fontId="3" fillId="0" borderId="25" xfId="0" applyNumberFormat="1" applyFont="1" applyBorder="1" applyAlignment="1">
      <alignment vertical="top" wrapText="1"/>
    </xf>
    <xf numFmtId="186" fontId="6" fillId="0" borderId="25" xfId="0" applyNumberFormat="1" applyFont="1" applyBorder="1" applyAlignment="1">
      <alignment vertical="top" wrapText="1"/>
    </xf>
    <xf numFmtId="0" fontId="24"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10" fontId="22" fillId="3" borderId="1" xfId="0" quotePrefix="1" applyNumberFormat="1" applyFont="1" applyFill="1" applyBorder="1" applyAlignment="1">
      <alignment vertical="top"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 xfId="0" applyFont="1" applyBorder="1" applyAlignment="1">
      <alignment horizontal="center" vertical="center" wrapText="1"/>
    </xf>
    <xf numFmtId="0" fontId="16" fillId="8" borderId="24"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24" fillId="3" borderId="10" xfId="0" applyFont="1" applyFill="1" applyBorder="1" applyAlignment="1">
      <alignment vertical="center"/>
    </xf>
    <xf numFmtId="0" fontId="24" fillId="3" borderId="8" xfId="0" applyFont="1" applyFill="1" applyBorder="1" applyAlignment="1">
      <alignment vertical="center"/>
    </xf>
    <xf numFmtId="0" fontId="24" fillId="3" borderId="1" xfId="0" applyFont="1" applyFill="1" applyBorder="1" applyAlignment="1">
      <alignment horizontal="left" vertical="center" wrapText="1"/>
    </xf>
    <xf numFmtId="0" fontId="24" fillId="3" borderId="10"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 xfId="0" applyNumberFormat="1" applyFont="1" applyFill="1" applyBorder="1" applyAlignment="1">
      <alignment horizontal="left" vertical="center" wrapText="1"/>
    </xf>
    <xf numFmtId="0" fontId="29" fillId="3" borderId="0" xfId="0" applyFont="1" applyFill="1" applyBorder="1" applyAlignment="1">
      <alignment horizontal="center" vertical="center"/>
    </xf>
    <xf numFmtId="0" fontId="24" fillId="3" borderId="17" xfId="0" applyFont="1" applyFill="1" applyBorder="1" applyAlignment="1">
      <alignment horizontal="center" vertical="center"/>
    </xf>
    <xf numFmtId="0" fontId="20" fillId="3" borderId="1" xfId="0" applyFont="1" applyFill="1" applyBorder="1" applyAlignment="1">
      <alignment horizontal="left" vertical="center" wrapText="1"/>
    </xf>
    <xf numFmtId="0" fontId="20" fillId="3" borderId="0" xfId="0" applyFont="1" applyFill="1" applyAlignment="1">
      <alignment horizontal="center" vertical="center"/>
    </xf>
    <xf numFmtId="0" fontId="30" fillId="0" borderId="31" xfId="0" applyFont="1" applyBorder="1" applyAlignment="1">
      <alignment horizontal="left"/>
    </xf>
    <xf numFmtId="0" fontId="23" fillId="0" borderId="0" xfId="0" applyNumberFormat="1" applyFont="1" applyAlignment="1">
      <alignment horizontal="left" wrapText="1"/>
    </xf>
    <xf numFmtId="0" fontId="16" fillId="5" borderId="29" xfId="0" applyFont="1" applyFill="1" applyBorder="1" applyAlignment="1">
      <alignment horizontal="center" vertical="center"/>
    </xf>
    <xf numFmtId="0" fontId="16" fillId="5" borderId="22"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29" xfId="0" applyFont="1" applyFill="1" applyBorder="1" applyAlignment="1">
      <alignment horizontal="center" wrapText="1"/>
    </xf>
    <xf numFmtId="0" fontId="16" fillId="3" borderId="22" xfId="0" applyFont="1" applyFill="1" applyBorder="1" applyAlignment="1">
      <alignment horizontal="center" wrapText="1"/>
    </xf>
    <xf numFmtId="0" fontId="16" fillId="3" borderId="1"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3" xfId="0" applyFont="1" applyFill="1" applyBorder="1" applyAlignment="1">
      <alignment horizontal="center"/>
    </xf>
    <xf numFmtId="0" fontId="16" fillId="3" borderId="29" xfId="0" applyFont="1" applyFill="1" applyBorder="1" applyAlignment="1">
      <alignment horizontal="center"/>
    </xf>
    <xf numFmtId="0" fontId="16" fillId="3" borderId="22" xfId="0" applyFont="1" applyFill="1" applyBorder="1" applyAlignment="1">
      <alignment horizontal="center"/>
    </xf>
    <xf numFmtId="0" fontId="16" fillId="5"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7" fillId="0" borderId="0" xfId="0" applyNumberFormat="1" applyFont="1" applyAlignment="1">
      <alignment horizontal="left" vertical="center" wrapText="1"/>
    </xf>
    <xf numFmtId="0" fontId="26" fillId="5" borderId="10"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9" borderId="14" xfId="0" applyFont="1" applyFill="1" applyBorder="1" applyAlignment="1">
      <alignment horizontal="center"/>
    </xf>
    <xf numFmtId="0" fontId="1" fillId="9" borderId="15" xfId="0" applyFont="1" applyFill="1" applyBorder="1" applyAlignment="1">
      <alignment horizontal="center"/>
    </xf>
    <xf numFmtId="0" fontId="1" fillId="9" borderId="16"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26" fillId="5" borderId="28"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30"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35" xfId="0" applyFont="1" applyFill="1" applyBorder="1" applyAlignment="1">
      <alignment horizontal="center" vertical="center"/>
    </xf>
    <xf numFmtId="0" fontId="16" fillId="7" borderId="36" xfId="0" applyFont="1" applyFill="1" applyBorder="1" applyAlignment="1">
      <alignment horizontal="center" vertical="center"/>
    </xf>
    <xf numFmtId="0" fontId="16" fillId="7" borderId="10"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4" borderId="33" xfId="0" applyFont="1" applyFill="1" applyBorder="1" applyAlignment="1">
      <alignment horizontal="center" wrapText="1"/>
    </xf>
    <xf numFmtId="0" fontId="24" fillId="4" borderId="12" xfId="0" applyFont="1" applyFill="1" applyBorder="1" applyAlignment="1">
      <alignment wrapText="1"/>
    </xf>
    <xf numFmtId="0" fontId="24" fillId="0" borderId="10"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17"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0" xfId="0" applyFont="1" applyBorder="1" applyAlignment="1">
      <alignment horizontal="center"/>
    </xf>
    <xf numFmtId="0" fontId="24" fillId="0" borderId="8" xfId="0" applyFont="1" applyBorder="1" applyAlignment="1">
      <alignment horizontal="center"/>
    </xf>
    <xf numFmtId="0" fontId="23" fillId="0" borderId="0" xfId="0" applyNumberFormat="1" applyFont="1" applyAlignment="1">
      <alignment horizontal="left" vertical="center" wrapText="1"/>
    </xf>
    <xf numFmtId="0" fontId="16" fillId="3" borderId="21" xfId="0" applyFont="1" applyFill="1" applyBorder="1" applyAlignment="1">
      <alignment horizontal="center" vertical="center"/>
    </xf>
    <xf numFmtId="0" fontId="16" fillId="3" borderId="20" xfId="0" applyFont="1" applyFill="1" applyBorder="1" applyAlignment="1">
      <alignment horizontal="center" vertical="center"/>
    </xf>
    <xf numFmtId="0" fontId="23" fillId="0" borderId="0" xfId="0" applyFont="1" applyAlignment="1">
      <alignment horizontal="left" wrapText="1"/>
    </xf>
    <xf numFmtId="0" fontId="16" fillId="0" borderId="10" xfId="0" applyNumberFormat="1" applyFont="1" applyBorder="1" applyAlignment="1">
      <alignment horizontal="center" vertical="center" wrapText="1"/>
    </xf>
    <xf numFmtId="0" fontId="16" fillId="0" borderId="8" xfId="0" applyFont="1" applyBorder="1" applyAlignment="1">
      <alignment vertical="center" wrapText="1"/>
    </xf>
    <xf numFmtId="0" fontId="16" fillId="3" borderId="3"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30" fillId="0" borderId="32" xfId="0" applyFont="1" applyBorder="1" applyAlignment="1">
      <alignment horizontal="left"/>
    </xf>
    <xf numFmtId="0" fontId="16" fillId="3" borderId="3" xfId="0" applyFont="1" applyFill="1" applyBorder="1" applyAlignment="1">
      <alignment horizontal="left" wrapText="1"/>
    </xf>
    <xf numFmtId="0" fontId="16" fillId="3" borderId="22" xfId="0" applyFont="1" applyFill="1" applyBorder="1" applyAlignment="1">
      <alignment horizontal="left" wrapText="1"/>
    </xf>
    <xf numFmtId="0" fontId="16" fillId="0" borderId="3" xfId="0" applyFont="1" applyBorder="1" applyAlignment="1">
      <alignment horizontal="left" wrapText="1"/>
    </xf>
    <xf numFmtId="0" fontId="16" fillId="0" borderId="22" xfId="0" applyFont="1" applyBorder="1" applyAlignment="1">
      <alignment horizontal="left" wrapText="1"/>
    </xf>
    <xf numFmtId="0" fontId="16" fillId="3" borderId="2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0" xfId="0" applyFont="1" applyAlignment="1">
      <alignment horizontal="left" vertical="center" wrapText="1"/>
    </xf>
    <xf numFmtId="0" fontId="31"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97"/>
  <sheetViews>
    <sheetView view="pageBreakPreview" topLeftCell="A48" zoomScale="140" zoomScaleNormal="80" zoomScaleSheetLayoutView="140" workbookViewId="0">
      <selection activeCell="B28" sqref="B28:F78"/>
    </sheetView>
  </sheetViews>
  <sheetFormatPr defaultRowHeight="13.5"/>
  <cols>
    <col min="1" max="1" width="5.28515625" style="13" customWidth="1"/>
    <col min="2" max="2" width="18.28515625" style="13" customWidth="1"/>
    <col min="3" max="3" width="7.5703125" style="13" customWidth="1"/>
    <col min="4" max="4" width="28.5703125" style="13" customWidth="1"/>
    <col min="5" max="5" width="62.42578125" style="13" customWidth="1"/>
    <col min="6" max="6" width="69.5703125" style="13" customWidth="1"/>
    <col min="7" max="16384" width="9.140625" style="13"/>
  </cols>
  <sheetData>
    <row r="1" spans="1:7" ht="24.75" customHeight="1" thickBot="1">
      <c r="A1" s="215" t="s">
        <v>186</v>
      </c>
      <c r="B1" s="216"/>
      <c r="C1" s="216"/>
      <c r="D1" s="216"/>
      <c r="E1" s="216"/>
      <c r="F1" s="217"/>
    </row>
    <row r="2" spans="1:7" ht="36.75" customHeight="1">
      <c r="A2" s="218" t="s">
        <v>83</v>
      </c>
      <c r="B2" s="219"/>
      <c r="C2" s="218" t="s">
        <v>84</v>
      </c>
      <c r="D2" s="219"/>
      <c r="E2" s="220" t="s">
        <v>187</v>
      </c>
      <c r="F2" s="220" t="s">
        <v>188</v>
      </c>
    </row>
    <row r="3" spans="1:7" ht="36.75" customHeight="1">
      <c r="A3" s="158" t="s">
        <v>40</v>
      </c>
      <c r="B3" s="159" t="s">
        <v>189</v>
      </c>
      <c r="C3" s="158" t="s">
        <v>40</v>
      </c>
      <c r="D3" s="159" t="s">
        <v>189</v>
      </c>
      <c r="E3" s="221"/>
      <c r="F3" s="221"/>
    </row>
    <row r="4" spans="1:7" ht="45">
      <c r="A4" s="222">
        <v>4</v>
      </c>
      <c r="B4" s="224" t="s">
        <v>66</v>
      </c>
      <c r="C4" s="132">
        <v>7</v>
      </c>
      <c r="D4" s="122" t="s">
        <v>68</v>
      </c>
      <c r="E4" s="122" t="s">
        <v>86</v>
      </c>
      <c r="F4" s="122" t="s">
        <v>165</v>
      </c>
      <c r="G4" s="106"/>
    </row>
    <row r="5" spans="1:7" ht="37.5" customHeight="1">
      <c r="A5" s="223"/>
      <c r="B5" s="224"/>
      <c r="C5" s="132">
        <v>8</v>
      </c>
      <c r="D5" s="122" t="s">
        <v>67</v>
      </c>
      <c r="E5" s="122" t="s">
        <v>85</v>
      </c>
      <c r="F5" s="161"/>
      <c r="G5" s="106"/>
    </row>
    <row r="6" spans="1:7" ht="90">
      <c r="A6" s="162">
        <v>6</v>
      </c>
      <c r="B6" s="163" t="s">
        <v>69</v>
      </c>
      <c r="C6" s="130">
        <v>14</v>
      </c>
      <c r="D6" s="164" t="s">
        <v>190</v>
      </c>
      <c r="E6" s="161"/>
      <c r="F6" s="165" t="s">
        <v>87</v>
      </c>
      <c r="G6" s="106"/>
    </row>
    <row r="7" spans="1:7" ht="188.25" customHeight="1">
      <c r="A7" s="90">
        <v>8</v>
      </c>
      <c r="B7" s="122" t="s">
        <v>71</v>
      </c>
      <c r="C7" s="132">
        <v>16</v>
      </c>
      <c r="D7" s="122" t="s">
        <v>71</v>
      </c>
      <c r="E7" s="122" t="s">
        <v>91</v>
      </c>
      <c r="F7" s="122"/>
      <c r="G7" s="106"/>
    </row>
    <row r="8" spans="1:7" ht="409.5" customHeight="1">
      <c r="A8" s="90">
        <v>9</v>
      </c>
      <c r="B8" s="224" t="s">
        <v>162</v>
      </c>
      <c r="C8" s="132">
        <v>21</v>
      </c>
      <c r="D8" s="122" t="s">
        <v>191</v>
      </c>
      <c r="E8" s="122" t="s">
        <v>192</v>
      </c>
      <c r="F8" s="122" t="s">
        <v>193</v>
      </c>
      <c r="G8" s="106"/>
    </row>
    <row r="9" spans="1:7" ht="168.75" customHeight="1">
      <c r="A9" s="90"/>
      <c r="B9" s="224"/>
      <c r="C9" s="132">
        <v>24</v>
      </c>
      <c r="D9" s="122" t="s">
        <v>194</v>
      </c>
      <c r="E9" s="122" t="s">
        <v>88</v>
      </c>
      <c r="F9" s="213" t="s">
        <v>249</v>
      </c>
      <c r="G9" s="106"/>
    </row>
    <row r="10" spans="1:7" ht="190.5" customHeight="1">
      <c r="A10" s="90"/>
      <c r="B10" s="224"/>
      <c r="C10" s="132">
        <v>26</v>
      </c>
      <c r="D10" s="122" t="s">
        <v>181</v>
      </c>
      <c r="E10" s="122"/>
      <c r="F10" s="122" t="s">
        <v>166</v>
      </c>
      <c r="G10" s="106"/>
    </row>
    <row r="11" spans="1:7" ht="75" customHeight="1">
      <c r="A11" s="90"/>
      <c r="B11" s="224"/>
      <c r="C11" s="132">
        <v>27</v>
      </c>
      <c r="D11" s="122" t="s">
        <v>180</v>
      </c>
      <c r="E11" s="122"/>
      <c r="F11" s="122" t="s">
        <v>167</v>
      </c>
      <c r="G11" s="106"/>
    </row>
    <row r="12" spans="1:7" ht="155.25" customHeight="1">
      <c r="A12" s="90"/>
      <c r="B12" s="224"/>
      <c r="C12" s="132">
        <v>28</v>
      </c>
      <c r="D12" s="122" t="s">
        <v>151</v>
      </c>
      <c r="E12" s="122"/>
      <c r="F12" s="166" t="s">
        <v>195</v>
      </c>
      <c r="G12" s="106"/>
    </row>
    <row r="13" spans="1:7" ht="409.5" customHeight="1">
      <c r="A13" s="90">
        <v>10</v>
      </c>
      <c r="B13" s="122" t="s">
        <v>73</v>
      </c>
      <c r="C13" s="132">
        <v>30</v>
      </c>
      <c r="D13" s="122" t="s">
        <v>196</v>
      </c>
      <c r="E13" s="122" t="s">
        <v>153</v>
      </c>
      <c r="F13" s="122" t="s">
        <v>168</v>
      </c>
      <c r="G13" s="106"/>
    </row>
    <row r="14" spans="1:7" ht="111" customHeight="1">
      <c r="A14" s="90">
        <v>11</v>
      </c>
      <c r="B14" s="122" t="s">
        <v>154</v>
      </c>
      <c r="C14" s="132">
        <v>32</v>
      </c>
      <c r="D14" s="122" t="s">
        <v>155</v>
      </c>
      <c r="E14" s="212" t="s">
        <v>269</v>
      </c>
      <c r="F14" s="122"/>
      <c r="G14" s="106"/>
    </row>
    <row r="15" spans="1:7" ht="181.5" customHeight="1">
      <c r="A15" s="90">
        <v>21</v>
      </c>
      <c r="B15" s="122" t="s">
        <v>197</v>
      </c>
      <c r="C15" s="132">
        <v>64</v>
      </c>
      <c r="D15" s="122" t="s">
        <v>74</v>
      </c>
      <c r="E15" s="212" t="s">
        <v>267</v>
      </c>
      <c r="F15" s="122" t="s">
        <v>198</v>
      </c>
      <c r="G15" s="106"/>
    </row>
    <row r="16" spans="1:7" ht="57.75" customHeight="1">
      <c r="A16" s="90">
        <v>22</v>
      </c>
      <c r="B16" s="122" t="s">
        <v>75</v>
      </c>
      <c r="C16" s="132">
        <v>76</v>
      </c>
      <c r="D16" s="122" t="s">
        <v>75</v>
      </c>
      <c r="E16" s="161" t="s">
        <v>89</v>
      </c>
      <c r="F16" s="167" t="s">
        <v>199</v>
      </c>
      <c r="G16" s="106"/>
    </row>
    <row r="17" spans="1:7" ht="87.75" customHeight="1">
      <c r="A17" s="225">
        <v>25</v>
      </c>
      <c r="B17" s="224" t="s">
        <v>76</v>
      </c>
      <c r="C17" s="132">
        <v>83</v>
      </c>
      <c r="D17" s="140" t="s">
        <v>200</v>
      </c>
      <c r="E17" s="227" t="s">
        <v>90</v>
      </c>
      <c r="F17" s="227" t="s">
        <v>201</v>
      </c>
      <c r="G17" s="106"/>
    </row>
    <row r="18" spans="1:7" ht="87.75" customHeight="1">
      <c r="A18" s="226"/>
      <c r="B18" s="224"/>
      <c r="C18" s="132">
        <v>87</v>
      </c>
      <c r="D18" s="122" t="s">
        <v>77</v>
      </c>
      <c r="E18" s="227"/>
      <c r="F18" s="227"/>
      <c r="G18" s="106"/>
    </row>
    <row r="19" spans="1:7" ht="186" customHeight="1">
      <c r="A19" s="225">
        <v>27</v>
      </c>
      <c r="B19" s="224" t="s">
        <v>79</v>
      </c>
      <c r="C19" s="132">
        <v>96</v>
      </c>
      <c r="D19" s="122" t="s">
        <v>81</v>
      </c>
      <c r="E19" s="122" t="s">
        <v>156</v>
      </c>
      <c r="F19" s="224" t="s">
        <v>270</v>
      </c>
      <c r="G19" s="106"/>
    </row>
    <row r="20" spans="1:7" ht="187.5" customHeight="1">
      <c r="A20" s="226"/>
      <c r="B20" s="224"/>
      <c r="C20" s="132">
        <v>98</v>
      </c>
      <c r="D20" s="122" t="s">
        <v>80</v>
      </c>
      <c r="E20" s="122" t="s">
        <v>152</v>
      </c>
      <c r="F20" s="224"/>
      <c r="G20" s="106"/>
    </row>
    <row r="21" spans="1:7" ht="61.5" customHeight="1">
      <c r="A21" s="90">
        <v>28</v>
      </c>
      <c r="B21" s="122" t="s">
        <v>82</v>
      </c>
      <c r="C21" s="132">
        <v>99</v>
      </c>
      <c r="D21" s="122" t="s">
        <v>82</v>
      </c>
      <c r="E21" s="122" t="s">
        <v>169</v>
      </c>
      <c r="F21" s="122" t="s">
        <v>202</v>
      </c>
      <c r="G21" s="106"/>
    </row>
    <row r="22" spans="1:7" ht="248.25" customHeight="1">
      <c r="A22" s="225">
        <v>29</v>
      </c>
      <c r="B22" s="224" t="s">
        <v>62</v>
      </c>
      <c r="C22" s="132">
        <v>100</v>
      </c>
      <c r="D22" s="122" t="s">
        <v>65</v>
      </c>
      <c r="E22" s="122" t="s">
        <v>183</v>
      </c>
      <c r="F22" s="112" t="s">
        <v>203</v>
      </c>
      <c r="G22" s="106"/>
    </row>
    <row r="23" spans="1:7" ht="363.75" customHeight="1">
      <c r="A23" s="229"/>
      <c r="B23" s="224"/>
      <c r="C23" s="132">
        <v>104</v>
      </c>
      <c r="D23" s="122" t="s">
        <v>63</v>
      </c>
      <c r="E23" s="212" t="s">
        <v>268</v>
      </c>
      <c r="F23" s="122" t="s">
        <v>170</v>
      </c>
      <c r="G23" s="106"/>
    </row>
    <row r="24" spans="1:7" ht="50.25" customHeight="1">
      <c r="A24" s="229"/>
      <c r="B24" s="224"/>
      <c r="C24" s="132">
        <v>105</v>
      </c>
      <c r="D24" s="122" t="s">
        <v>64</v>
      </c>
      <c r="E24" s="122"/>
      <c r="F24" s="161"/>
      <c r="G24" s="106"/>
    </row>
    <row r="25" spans="1:7" ht="72.75" customHeight="1">
      <c r="A25" s="226"/>
      <c r="B25" s="122"/>
      <c r="C25" s="132">
        <v>106</v>
      </c>
      <c r="D25" s="122" t="s">
        <v>157</v>
      </c>
      <c r="E25" s="122" t="s">
        <v>150</v>
      </c>
      <c r="F25" s="112"/>
      <c r="G25" s="106"/>
    </row>
    <row r="27" spans="1:7">
      <c r="A27" s="106"/>
      <c r="B27" s="106"/>
      <c r="C27" s="106"/>
      <c r="D27" s="106"/>
      <c r="E27" s="106"/>
      <c r="F27" s="168"/>
      <c r="G27" s="106"/>
    </row>
    <row r="28" spans="1:7" ht="15" customHeight="1">
      <c r="A28" s="106"/>
      <c r="B28" s="230" t="s">
        <v>257</v>
      </c>
      <c r="C28" s="230"/>
      <c r="D28" s="230"/>
      <c r="E28" s="230"/>
      <c r="F28" s="230"/>
      <c r="G28" s="106"/>
    </row>
    <row r="29" spans="1:7">
      <c r="A29" s="106"/>
      <c r="B29" s="230"/>
      <c r="C29" s="230"/>
      <c r="D29" s="230"/>
      <c r="E29" s="230"/>
      <c r="F29" s="230"/>
      <c r="G29" s="106"/>
    </row>
    <row r="30" spans="1:7">
      <c r="A30" s="106"/>
      <c r="B30" s="230"/>
      <c r="C30" s="230"/>
      <c r="D30" s="230"/>
      <c r="E30" s="230"/>
      <c r="F30" s="230"/>
      <c r="G30" s="106"/>
    </row>
    <row r="31" spans="1:7">
      <c r="A31" s="106"/>
      <c r="B31" s="230"/>
      <c r="C31" s="230"/>
      <c r="D31" s="230"/>
      <c r="E31" s="230"/>
      <c r="F31" s="230"/>
      <c r="G31" s="106"/>
    </row>
    <row r="32" spans="1:7">
      <c r="A32" s="106"/>
      <c r="B32" s="230"/>
      <c r="C32" s="230"/>
      <c r="D32" s="230"/>
      <c r="E32" s="230"/>
      <c r="F32" s="230"/>
      <c r="G32" s="106"/>
    </row>
    <row r="33" spans="1:7">
      <c r="A33" s="106"/>
      <c r="B33" s="230"/>
      <c r="C33" s="230"/>
      <c r="D33" s="230"/>
      <c r="E33" s="230"/>
      <c r="F33" s="230"/>
      <c r="G33" s="106"/>
    </row>
    <row r="34" spans="1:7">
      <c r="A34" s="106"/>
      <c r="B34" s="230"/>
      <c r="C34" s="230"/>
      <c r="D34" s="230"/>
      <c r="E34" s="230"/>
      <c r="F34" s="230"/>
      <c r="G34" s="106"/>
    </row>
    <row r="35" spans="1:7">
      <c r="A35" s="106"/>
      <c r="B35" s="230"/>
      <c r="C35" s="230"/>
      <c r="D35" s="230"/>
      <c r="E35" s="230"/>
      <c r="F35" s="230"/>
      <c r="G35" s="106"/>
    </row>
    <row r="36" spans="1:7">
      <c r="A36" s="106"/>
      <c r="B36" s="230"/>
      <c r="C36" s="230"/>
      <c r="D36" s="230"/>
      <c r="E36" s="230"/>
      <c r="F36" s="230"/>
      <c r="G36" s="106"/>
    </row>
    <row r="37" spans="1:7">
      <c r="A37" s="106"/>
      <c r="B37" s="230"/>
      <c r="C37" s="230"/>
      <c r="D37" s="230"/>
      <c r="E37" s="230"/>
      <c r="F37" s="230"/>
      <c r="G37" s="106"/>
    </row>
    <row r="38" spans="1:7">
      <c r="A38" s="106"/>
      <c r="B38" s="230"/>
      <c r="C38" s="230"/>
      <c r="D38" s="230"/>
      <c r="E38" s="230"/>
      <c r="F38" s="230"/>
      <c r="G38" s="106"/>
    </row>
    <row r="39" spans="1:7">
      <c r="A39" s="106"/>
      <c r="B39" s="230"/>
      <c r="C39" s="230"/>
      <c r="D39" s="230"/>
      <c r="E39" s="230"/>
      <c r="F39" s="230"/>
      <c r="G39" s="106"/>
    </row>
    <row r="40" spans="1:7">
      <c r="A40" s="106"/>
      <c r="B40" s="230"/>
      <c r="C40" s="230"/>
      <c r="D40" s="230"/>
      <c r="E40" s="230"/>
      <c r="F40" s="230"/>
      <c r="G40" s="106"/>
    </row>
    <row r="41" spans="1:7">
      <c r="A41" s="106"/>
      <c r="B41" s="230"/>
      <c r="C41" s="230"/>
      <c r="D41" s="230"/>
      <c r="E41" s="230"/>
      <c r="F41" s="230"/>
      <c r="G41" s="106"/>
    </row>
    <row r="42" spans="1:7">
      <c r="A42" s="106"/>
      <c r="B42" s="230"/>
      <c r="C42" s="230"/>
      <c r="D42" s="230"/>
      <c r="E42" s="230"/>
      <c r="F42" s="230"/>
      <c r="G42" s="106"/>
    </row>
    <row r="43" spans="1:7">
      <c r="A43" s="106"/>
      <c r="B43" s="230"/>
      <c r="C43" s="230"/>
      <c r="D43" s="230"/>
      <c r="E43" s="230"/>
      <c r="F43" s="230"/>
      <c r="G43" s="106"/>
    </row>
    <row r="44" spans="1:7">
      <c r="A44" s="106"/>
      <c r="B44" s="230"/>
      <c r="C44" s="230"/>
      <c r="D44" s="230"/>
      <c r="E44" s="230"/>
      <c r="F44" s="230"/>
      <c r="G44" s="106"/>
    </row>
    <row r="45" spans="1:7">
      <c r="A45" s="106"/>
      <c r="B45" s="230"/>
      <c r="C45" s="230"/>
      <c r="D45" s="230"/>
      <c r="E45" s="230"/>
      <c r="F45" s="230"/>
      <c r="G45" s="106"/>
    </row>
    <row r="46" spans="1:7">
      <c r="A46" s="106"/>
      <c r="B46" s="230"/>
      <c r="C46" s="230"/>
      <c r="D46" s="230"/>
      <c r="E46" s="230"/>
      <c r="F46" s="230"/>
      <c r="G46" s="106"/>
    </row>
    <row r="47" spans="1:7">
      <c r="A47" s="106"/>
      <c r="B47" s="230"/>
      <c r="C47" s="230"/>
      <c r="D47" s="230"/>
      <c r="E47" s="230"/>
      <c r="F47" s="230"/>
      <c r="G47" s="106"/>
    </row>
    <row r="48" spans="1:7">
      <c r="A48" s="106"/>
      <c r="B48" s="230"/>
      <c r="C48" s="230"/>
      <c r="D48" s="230"/>
      <c r="E48" s="230"/>
      <c r="F48" s="230"/>
      <c r="G48" s="106"/>
    </row>
    <row r="49" spans="1:7">
      <c r="A49" s="106"/>
      <c r="B49" s="230"/>
      <c r="C49" s="230"/>
      <c r="D49" s="230"/>
      <c r="E49" s="230"/>
      <c r="F49" s="230"/>
      <c r="G49" s="106"/>
    </row>
    <row r="50" spans="1:7">
      <c r="A50" s="106"/>
      <c r="B50" s="230"/>
      <c r="C50" s="230"/>
      <c r="D50" s="230"/>
      <c r="E50" s="230"/>
      <c r="F50" s="230"/>
      <c r="G50" s="106"/>
    </row>
    <row r="51" spans="1:7">
      <c r="A51" s="106"/>
      <c r="B51" s="230"/>
      <c r="C51" s="230"/>
      <c r="D51" s="230"/>
      <c r="E51" s="230"/>
      <c r="F51" s="230"/>
      <c r="G51" s="106"/>
    </row>
    <row r="52" spans="1:7">
      <c r="A52" s="106"/>
      <c r="B52" s="230"/>
      <c r="C52" s="230"/>
      <c r="D52" s="230"/>
      <c r="E52" s="230"/>
      <c r="F52" s="230"/>
      <c r="G52" s="106"/>
    </row>
    <row r="53" spans="1:7">
      <c r="A53" s="106"/>
      <c r="B53" s="230"/>
      <c r="C53" s="230"/>
      <c r="D53" s="230"/>
      <c r="E53" s="230"/>
      <c r="F53" s="230"/>
      <c r="G53" s="106"/>
    </row>
    <row r="54" spans="1:7">
      <c r="A54" s="106"/>
      <c r="B54" s="230"/>
      <c r="C54" s="230"/>
      <c r="D54" s="230"/>
      <c r="E54" s="230"/>
      <c r="F54" s="230"/>
      <c r="G54" s="106"/>
    </row>
    <row r="55" spans="1:7">
      <c r="A55" s="106"/>
      <c r="B55" s="230"/>
      <c r="C55" s="230"/>
      <c r="D55" s="230"/>
      <c r="E55" s="230"/>
      <c r="F55" s="230"/>
      <c r="G55" s="106"/>
    </row>
    <row r="56" spans="1:7">
      <c r="A56" s="106"/>
      <c r="B56" s="230"/>
      <c r="C56" s="230"/>
      <c r="D56" s="230"/>
      <c r="E56" s="230"/>
      <c r="F56" s="230"/>
      <c r="G56" s="106"/>
    </row>
    <row r="57" spans="1:7">
      <c r="A57" s="106"/>
      <c r="B57" s="230"/>
      <c r="C57" s="230"/>
      <c r="D57" s="230"/>
      <c r="E57" s="230"/>
      <c r="F57" s="230"/>
      <c r="G57" s="106"/>
    </row>
    <row r="58" spans="1:7">
      <c r="A58" s="106"/>
      <c r="B58" s="230"/>
      <c r="C58" s="230"/>
      <c r="D58" s="230"/>
      <c r="E58" s="230"/>
      <c r="F58" s="230"/>
      <c r="G58" s="106"/>
    </row>
    <row r="59" spans="1:7">
      <c r="A59" s="106"/>
      <c r="B59" s="230"/>
      <c r="C59" s="230"/>
      <c r="D59" s="230"/>
      <c r="E59" s="230"/>
      <c r="F59" s="230"/>
      <c r="G59" s="106"/>
    </row>
    <row r="60" spans="1:7">
      <c r="A60" s="106"/>
      <c r="B60" s="230"/>
      <c r="C60" s="230"/>
      <c r="D60" s="230"/>
      <c r="E60" s="230"/>
      <c r="F60" s="230"/>
      <c r="G60" s="106"/>
    </row>
    <row r="61" spans="1:7">
      <c r="A61" s="106"/>
      <c r="B61" s="230"/>
      <c r="C61" s="230"/>
      <c r="D61" s="230"/>
      <c r="E61" s="230"/>
      <c r="F61" s="230"/>
      <c r="G61" s="106"/>
    </row>
    <row r="62" spans="1:7">
      <c r="A62" s="106"/>
      <c r="B62" s="230"/>
      <c r="C62" s="230"/>
      <c r="D62" s="230"/>
      <c r="E62" s="230"/>
      <c r="F62" s="230"/>
      <c r="G62" s="106"/>
    </row>
    <row r="63" spans="1:7">
      <c r="A63" s="106"/>
      <c r="B63" s="230"/>
      <c r="C63" s="230"/>
      <c r="D63" s="230"/>
      <c r="E63" s="230"/>
      <c r="F63" s="230"/>
      <c r="G63" s="106"/>
    </row>
    <row r="64" spans="1:7">
      <c r="A64" s="106"/>
      <c r="B64" s="230"/>
      <c r="C64" s="230"/>
      <c r="D64" s="230"/>
      <c r="E64" s="230"/>
      <c r="F64" s="230"/>
      <c r="G64" s="106"/>
    </row>
    <row r="65" spans="1:7">
      <c r="A65" s="106"/>
      <c r="B65" s="230"/>
      <c r="C65" s="230"/>
      <c r="D65" s="230"/>
      <c r="E65" s="230"/>
      <c r="F65" s="230"/>
      <c r="G65" s="106"/>
    </row>
    <row r="66" spans="1:7">
      <c r="A66" s="106"/>
      <c r="B66" s="230"/>
      <c r="C66" s="230"/>
      <c r="D66" s="230"/>
      <c r="E66" s="230"/>
      <c r="F66" s="230"/>
      <c r="G66" s="106"/>
    </row>
    <row r="67" spans="1:7">
      <c r="A67" s="106"/>
      <c r="B67" s="230"/>
      <c r="C67" s="230"/>
      <c r="D67" s="230"/>
      <c r="E67" s="230"/>
      <c r="F67" s="230"/>
      <c r="G67" s="106"/>
    </row>
    <row r="68" spans="1:7">
      <c r="A68" s="106"/>
      <c r="B68" s="230"/>
      <c r="C68" s="230"/>
      <c r="D68" s="230"/>
      <c r="E68" s="230"/>
      <c r="F68" s="230"/>
      <c r="G68" s="106"/>
    </row>
    <row r="69" spans="1:7">
      <c r="A69" s="106"/>
      <c r="B69" s="230"/>
      <c r="C69" s="230"/>
      <c r="D69" s="230"/>
      <c r="E69" s="230"/>
      <c r="F69" s="230"/>
      <c r="G69" s="106"/>
    </row>
    <row r="70" spans="1:7">
      <c r="A70" s="106"/>
      <c r="B70" s="230"/>
      <c r="C70" s="230"/>
      <c r="D70" s="230"/>
      <c r="E70" s="230"/>
      <c r="F70" s="230"/>
      <c r="G70" s="106"/>
    </row>
    <row r="71" spans="1:7">
      <c r="A71" s="106"/>
      <c r="B71" s="230"/>
      <c r="C71" s="230"/>
      <c r="D71" s="230"/>
      <c r="E71" s="230"/>
      <c r="F71" s="230"/>
      <c r="G71" s="106"/>
    </row>
    <row r="72" spans="1:7">
      <c r="A72" s="106"/>
      <c r="B72" s="230"/>
      <c r="C72" s="230"/>
      <c r="D72" s="230"/>
      <c r="E72" s="230"/>
      <c r="F72" s="230"/>
      <c r="G72" s="106"/>
    </row>
    <row r="73" spans="1:7">
      <c r="A73" s="106"/>
      <c r="B73" s="230"/>
      <c r="C73" s="230"/>
      <c r="D73" s="230"/>
      <c r="E73" s="230"/>
      <c r="F73" s="230"/>
      <c r="G73" s="106"/>
    </row>
    <row r="74" spans="1:7">
      <c r="A74" s="106"/>
      <c r="B74" s="230"/>
      <c r="C74" s="230"/>
      <c r="D74" s="230"/>
      <c r="E74" s="230"/>
      <c r="F74" s="230"/>
      <c r="G74" s="106"/>
    </row>
    <row r="75" spans="1:7">
      <c r="A75" s="106"/>
      <c r="B75" s="230"/>
      <c r="C75" s="230"/>
      <c r="D75" s="230"/>
      <c r="E75" s="230"/>
      <c r="F75" s="230"/>
      <c r="G75" s="106"/>
    </row>
    <row r="76" spans="1:7">
      <c r="A76" s="106"/>
      <c r="B76" s="230"/>
      <c r="C76" s="230"/>
      <c r="D76" s="230"/>
      <c r="E76" s="230"/>
      <c r="F76" s="230"/>
      <c r="G76" s="106"/>
    </row>
    <row r="77" spans="1:7">
      <c r="A77" s="106"/>
      <c r="B77" s="230"/>
      <c r="C77" s="230"/>
      <c r="D77" s="230"/>
      <c r="E77" s="230"/>
      <c r="F77" s="230"/>
      <c r="G77" s="106"/>
    </row>
    <row r="78" spans="1:7" ht="10.5" customHeight="1">
      <c r="A78" s="106"/>
      <c r="B78" s="230"/>
      <c r="C78" s="230"/>
      <c r="D78" s="230"/>
      <c r="E78" s="230"/>
      <c r="F78" s="230"/>
      <c r="G78" s="106"/>
    </row>
    <row r="79" spans="1:7" ht="27.75" customHeight="1">
      <c r="A79" s="106"/>
      <c r="B79" s="231"/>
      <c r="C79" s="231"/>
      <c r="D79" s="231"/>
      <c r="E79" s="231"/>
      <c r="F79" s="231"/>
    </row>
    <row r="80" spans="1:7">
      <c r="A80" s="169"/>
      <c r="B80" s="228"/>
      <c r="C80" s="228"/>
      <c r="D80" s="228"/>
      <c r="E80" s="228"/>
      <c r="F80" s="228"/>
      <c r="G80" s="170"/>
    </row>
    <row r="81" spans="1:7" ht="13.5" customHeight="1">
      <c r="A81" s="169"/>
      <c r="B81" s="171"/>
      <c r="C81" s="171"/>
      <c r="D81" s="172"/>
      <c r="E81" s="172"/>
      <c r="F81" s="172"/>
      <c r="G81" s="170"/>
    </row>
    <row r="82" spans="1:7">
      <c r="A82" s="169"/>
      <c r="B82" s="171"/>
      <c r="C82" s="171"/>
      <c r="D82" s="172"/>
      <c r="E82" s="172"/>
      <c r="F82" s="172"/>
      <c r="G82" s="170"/>
    </row>
    <row r="83" spans="1:7" ht="13.5" customHeight="1">
      <c r="A83" s="169"/>
      <c r="B83" s="228"/>
      <c r="C83" s="228"/>
      <c r="D83" s="228"/>
      <c r="E83" s="228"/>
      <c r="F83" s="228"/>
      <c r="G83" s="170"/>
    </row>
    <row r="84" spans="1:7" ht="13.5" customHeight="1">
      <c r="A84" s="169"/>
      <c r="B84" s="171"/>
      <c r="C84" s="171"/>
      <c r="D84" s="172"/>
      <c r="E84" s="172"/>
      <c r="F84" s="172"/>
      <c r="G84" s="170"/>
    </row>
    <row r="85" spans="1:7">
      <c r="A85" s="169"/>
      <c r="B85" s="171"/>
      <c r="C85" s="171"/>
      <c r="D85" s="172"/>
      <c r="E85" s="172"/>
      <c r="F85" s="172"/>
      <c r="G85" s="170"/>
    </row>
    <row r="86" spans="1:7">
      <c r="A86" s="169"/>
      <c r="B86" s="228"/>
      <c r="C86" s="228"/>
      <c r="D86" s="228"/>
      <c r="E86" s="228"/>
      <c r="F86" s="228"/>
      <c r="G86" s="170"/>
    </row>
    <row r="87" spans="1:7" ht="13.5" customHeight="1">
      <c r="A87" s="169"/>
      <c r="B87" s="171"/>
      <c r="C87" s="171"/>
      <c r="D87" s="172"/>
      <c r="E87" s="172"/>
      <c r="F87" s="172"/>
      <c r="G87" s="170"/>
    </row>
    <row r="88" spans="1:7">
      <c r="A88" s="169"/>
      <c r="B88" s="171"/>
      <c r="C88" s="171"/>
      <c r="D88" s="172"/>
      <c r="E88" s="172"/>
      <c r="F88" s="172"/>
      <c r="G88" s="170"/>
    </row>
    <row r="89" spans="1:7">
      <c r="A89" s="169"/>
      <c r="B89" s="228"/>
      <c r="C89" s="228"/>
      <c r="D89" s="228"/>
      <c r="E89" s="228"/>
      <c r="F89" s="228"/>
      <c r="G89" s="170"/>
    </row>
    <row r="90" spans="1:7" ht="13.5" customHeight="1">
      <c r="A90" s="169"/>
      <c r="B90" s="171"/>
      <c r="C90" s="171"/>
      <c r="D90" s="172"/>
      <c r="E90" s="172"/>
      <c r="F90" s="172"/>
      <c r="G90" s="170"/>
    </row>
    <row r="91" spans="1:7">
      <c r="A91" s="169"/>
      <c r="B91" s="171"/>
      <c r="C91" s="171"/>
      <c r="D91" s="172"/>
      <c r="E91" s="172"/>
      <c r="F91" s="172"/>
      <c r="G91" s="170"/>
    </row>
    <row r="92" spans="1:7">
      <c r="A92" s="169"/>
      <c r="B92" s="228"/>
      <c r="C92" s="228"/>
      <c r="D92" s="228"/>
      <c r="E92" s="228"/>
      <c r="F92" s="228"/>
      <c r="G92" s="170"/>
    </row>
    <row r="93" spans="1:7" ht="13.5" customHeight="1">
      <c r="A93" s="169"/>
      <c r="B93" s="171"/>
      <c r="C93" s="171"/>
      <c r="D93" s="172"/>
      <c r="E93" s="172"/>
      <c r="F93" s="172"/>
      <c r="G93" s="170"/>
    </row>
    <row r="94" spans="1:7">
      <c r="A94" s="169"/>
      <c r="B94" s="171"/>
      <c r="C94" s="171"/>
      <c r="D94" s="172"/>
      <c r="E94" s="172"/>
      <c r="F94" s="172"/>
      <c r="G94" s="170"/>
    </row>
    <row r="95" spans="1:7">
      <c r="A95" s="169"/>
      <c r="B95" s="169"/>
      <c r="C95" s="169"/>
      <c r="D95" s="169"/>
      <c r="E95" s="169"/>
      <c r="F95" s="169"/>
      <c r="G95" s="170"/>
    </row>
    <row r="96" spans="1:7">
      <c r="A96" s="169"/>
      <c r="B96" s="169"/>
      <c r="C96" s="169"/>
      <c r="D96" s="169"/>
      <c r="E96" s="169"/>
      <c r="F96" s="169"/>
      <c r="G96" s="170"/>
    </row>
    <row r="97" spans="1:6">
      <c r="A97" s="106"/>
      <c r="B97" s="106"/>
      <c r="C97" s="106"/>
      <c r="D97" s="106"/>
      <c r="E97" s="106"/>
      <c r="F97" s="106"/>
    </row>
  </sheetData>
  <mergeCells count="24">
    <mergeCell ref="B86:F86"/>
    <mergeCell ref="B89:F89"/>
    <mergeCell ref="B92:F92"/>
    <mergeCell ref="A22:A25"/>
    <mergeCell ref="B22:B24"/>
    <mergeCell ref="B28:F78"/>
    <mergeCell ref="B79:F79"/>
    <mergeCell ref="B80:F80"/>
    <mergeCell ref="B83:F83"/>
    <mergeCell ref="B8:B12"/>
    <mergeCell ref="A17:A18"/>
    <mergeCell ref="B17:B18"/>
    <mergeCell ref="E17:E18"/>
    <mergeCell ref="F17:F18"/>
    <mergeCell ref="A19:A20"/>
    <mergeCell ref="B19:B20"/>
    <mergeCell ref="F19:F20"/>
    <mergeCell ref="A1:F1"/>
    <mergeCell ref="A2:B2"/>
    <mergeCell ref="C2:D2"/>
    <mergeCell ref="E2:E3"/>
    <mergeCell ref="F2:F3"/>
    <mergeCell ref="A4:A5"/>
    <mergeCell ref="B4:B5"/>
  </mergeCell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dimension ref="A1:AI40"/>
  <sheetViews>
    <sheetView view="pageBreakPreview" topLeftCell="A31" zoomScaleNormal="100" zoomScaleSheetLayoutView="100" workbookViewId="0">
      <selection activeCell="B4" sqref="B4:C5"/>
    </sheetView>
  </sheetViews>
  <sheetFormatPr defaultRowHeight="15"/>
  <cols>
    <col min="1" max="1" width="23.140625" style="2" customWidth="1"/>
    <col min="2" max="2" width="9.85546875" style="2" customWidth="1"/>
    <col min="3" max="3" width="38.5703125" style="52" customWidth="1"/>
    <col min="4" max="4" width="36.7109375" style="52" customWidth="1"/>
    <col min="5" max="5" width="17.7109375" style="52" customWidth="1"/>
    <col min="6" max="6" width="13.28515625" style="52" customWidth="1"/>
    <col min="7" max="7" width="14.85546875" style="55" customWidth="1"/>
    <col min="8" max="8" width="20.85546875" style="57" customWidth="1"/>
    <col min="9" max="9" width="23.28515625" style="57" customWidth="1"/>
    <col min="10" max="10" width="18.7109375" style="55" customWidth="1"/>
    <col min="11" max="11" width="17.5703125" style="55" customWidth="1"/>
    <col min="12" max="12" width="20.28515625" style="52" hidden="1" customWidth="1"/>
    <col min="13" max="13" width="15.85546875" style="52" hidden="1" customWidth="1"/>
    <col min="14" max="14" width="23.5703125" style="52" hidden="1" customWidth="1"/>
    <col min="15" max="15" width="15.85546875" style="52" hidden="1" customWidth="1"/>
    <col min="16" max="16" width="18.140625" style="52" hidden="1" customWidth="1"/>
    <col min="17" max="17" width="21.85546875" style="52" hidden="1" customWidth="1"/>
    <col min="18" max="20" width="0" style="52" hidden="1" customWidth="1"/>
    <col min="21" max="21" width="16" style="52" hidden="1" customWidth="1"/>
    <col min="22" max="22" width="14.5703125" style="52" hidden="1" customWidth="1"/>
    <col min="23" max="23" width="16" style="52" hidden="1" customWidth="1"/>
    <col min="24" max="32" width="0" style="52" hidden="1" customWidth="1"/>
    <col min="33" max="33" width="14.85546875" style="52" hidden="1" customWidth="1"/>
    <col min="34" max="34" width="21" style="52" customWidth="1"/>
    <col min="35" max="35" width="49.28515625" style="52" hidden="1" customWidth="1"/>
    <col min="36" max="16384" width="9.140625" style="52"/>
  </cols>
  <sheetData>
    <row r="1" spans="1:35">
      <c r="A1" s="2" t="s">
        <v>161</v>
      </c>
      <c r="C1" s="2"/>
      <c r="D1" s="2"/>
      <c r="E1" s="2"/>
      <c r="F1" s="2"/>
      <c r="G1" s="52"/>
      <c r="H1" s="52"/>
    </row>
    <row r="2" spans="1:35">
      <c r="C2" s="2"/>
      <c r="D2" s="2"/>
      <c r="E2" s="2"/>
      <c r="F2" s="2"/>
      <c r="G2" s="52"/>
      <c r="H2" s="52"/>
    </row>
    <row r="3" spans="1:35" ht="15.75" thickBot="1">
      <c r="A3" s="232" t="s">
        <v>271</v>
      </c>
      <c r="B3" s="232"/>
      <c r="C3" s="232"/>
      <c r="D3" s="2"/>
      <c r="E3" s="2"/>
      <c r="F3" s="2"/>
      <c r="G3" s="52"/>
      <c r="H3" s="52"/>
    </row>
    <row r="4" spans="1:35" ht="45" customHeight="1">
      <c r="A4" s="247" t="s">
        <v>122</v>
      </c>
      <c r="B4" s="250" t="s">
        <v>158</v>
      </c>
      <c r="C4" s="251"/>
      <c r="D4" s="247" t="s">
        <v>159</v>
      </c>
      <c r="E4" s="247" t="s">
        <v>94</v>
      </c>
      <c r="F4" s="247" t="s">
        <v>95</v>
      </c>
      <c r="G4" s="247" t="s">
        <v>96</v>
      </c>
      <c r="H4" s="247" t="s">
        <v>140</v>
      </c>
      <c r="I4" s="247" t="s">
        <v>141</v>
      </c>
      <c r="J4" s="248" t="s">
        <v>176</v>
      </c>
      <c r="K4" s="248" t="s">
        <v>177</v>
      </c>
      <c r="L4" s="247" t="s">
        <v>99</v>
      </c>
      <c r="M4" s="247" t="s">
        <v>100</v>
      </c>
      <c r="N4" s="247" t="s">
        <v>101</v>
      </c>
      <c r="O4" s="247" t="s">
        <v>102</v>
      </c>
      <c r="P4" s="247" t="s">
        <v>103</v>
      </c>
      <c r="Q4" s="247" t="s">
        <v>103</v>
      </c>
      <c r="R4" s="149" t="s">
        <v>106</v>
      </c>
      <c r="S4" s="149" t="s">
        <v>107</v>
      </c>
      <c r="T4" s="149" t="s">
        <v>107</v>
      </c>
      <c r="U4" s="149" t="s">
        <v>108</v>
      </c>
      <c r="V4" s="149" t="s">
        <v>109</v>
      </c>
      <c r="W4" s="149" t="s">
        <v>109</v>
      </c>
      <c r="X4" s="149" t="s">
        <v>110</v>
      </c>
      <c r="Y4" s="149" t="s">
        <v>111</v>
      </c>
      <c r="Z4" s="149" t="s">
        <v>111</v>
      </c>
      <c r="AA4" s="149" t="s">
        <v>112</v>
      </c>
      <c r="AB4" s="149" t="s">
        <v>113</v>
      </c>
      <c r="AC4" s="149" t="s">
        <v>113</v>
      </c>
      <c r="AD4" s="149" t="s">
        <v>114</v>
      </c>
      <c r="AE4" s="247" t="s">
        <v>115</v>
      </c>
      <c r="AF4" s="149" t="s">
        <v>115</v>
      </c>
      <c r="AG4" s="149" t="s">
        <v>116</v>
      </c>
      <c r="AH4" s="247" t="s">
        <v>143</v>
      </c>
      <c r="AI4" s="107" t="s">
        <v>119</v>
      </c>
    </row>
    <row r="5" spans="1:35" ht="30">
      <c r="A5" s="247"/>
      <c r="B5" s="252"/>
      <c r="C5" s="253"/>
      <c r="D5" s="247" t="s">
        <v>93</v>
      </c>
      <c r="E5" s="247"/>
      <c r="F5" s="247"/>
      <c r="G5" s="247"/>
      <c r="H5" s="247" t="s">
        <v>97</v>
      </c>
      <c r="I5" s="247" t="s">
        <v>97</v>
      </c>
      <c r="J5" s="249"/>
      <c r="K5" s="249"/>
      <c r="L5" s="247"/>
      <c r="M5" s="247" t="s">
        <v>98</v>
      </c>
      <c r="N5" s="247" t="s">
        <v>98</v>
      </c>
      <c r="O5" s="247" t="s">
        <v>98</v>
      </c>
      <c r="P5" s="247" t="s">
        <v>104</v>
      </c>
      <c r="Q5" s="247" t="s">
        <v>105</v>
      </c>
      <c r="R5" s="149" t="s">
        <v>98</v>
      </c>
      <c r="S5" s="149" t="s">
        <v>104</v>
      </c>
      <c r="T5" s="149" t="s">
        <v>105</v>
      </c>
      <c r="U5" s="149" t="s">
        <v>98</v>
      </c>
      <c r="V5" s="149" t="s">
        <v>104</v>
      </c>
      <c r="W5" s="149" t="s">
        <v>105</v>
      </c>
      <c r="X5" s="149" t="s">
        <v>98</v>
      </c>
      <c r="Y5" s="149" t="s">
        <v>104</v>
      </c>
      <c r="Z5" s="149" t="s">
        <v>105</v>
      </c>
      <c r="AA5" s="149" t="s">
        <v>98</v>
      </c>
      <c r="AB5" s="149" t="s">
        <v>104</v>
      </c>
      <c r="AC5" s="149" t="s">
        <v>105</v>
      </c>
      <c r="AD5" s="149" t="s">
        <v>98</v>
      </c>
      <c r="AE5" s="247"/>
      <c r="AF5" s="149" t="s">
        <v>105</v>
      </c>
      <c r="AG5" s="149" t="s">
        <v>117</v>
      </c>
      <c r="AH5" s="247"/>
      <c r="AI5" s="108" t="s">
        <v>121</v>
      </c>
    </row>
    <row r="6" spans="1:35" ht="51.75" customHeight="1">
      <c r="A6" s="149"/>
      <c r="B6" s="149" t="s">
        <v>212</v>
      </c>
      <c r="C6" s="149" t="s">
        <v>189</v>
      </c>
      <c r="D6" s="149"/>
      <c r="E6" s="149"/>
      <c r="F6" s="149"/>
      <c r="G6" s="149"/>
      <c r="H6" s="149"/>
      <c r="I6" s="149"/>
      <c r="J6" s="150"/>
      <c r="K6" s="150"/>
      <c r="L6" s="149"/>
      <c r="M6" s="149"/>
      <c r="N6" s="149"/>
      <c r="O6" s="149"/>
      <c r="P6" s="149"/>
      <c r="Q6" s="149"/>
      <c r="R6" s="105"/>
      <c r="S6" s="105"/>
      <c r="T6" s="105"/>
      <c r="U6" s="105"/>
      <c r="V6" s="105"/>
      <c r="W6" s="105"/>
      <c r="X6" s="105"/>
      <c r="Y6" s="105"/>
      <c r="Z6" s="105"/>
      <c r="AA6" s="105"/>
      <c r="AB6" s="105"/>
      <c r="AC6" s="105"/>
      <c r="AD6" s="105"/>
      <c r="AE6" s="105"/>
      <c r="AF6" s="149"/>
      <c r="AG6" s="149"/>
      <c r="AH6" s="149"/>
      <c r="AI6" s="110"/>
    </row>
    <row r="7" spans="1:35" ht="15.75" customHeight="1">
      <c r="A7" s="149">
        <v>0</v>
      </c>
      <c r="B7" s="234"/>
      <c r="C7" s="235"/>
      <c r="D7" s="109">
        <v>2</v>
      </c>
      <c r="E7" s="109">
        <v>3</v>
      </c>
      <c r="F7" s="109">
        <v>4</v>
      </c>
      <c r="G7" s="109">
        <v>5</v>
      </c>
      <c r="H7" s="109">
        <v>6</v>
      </c>
      <c r="I7" s="109">
        <v>7</v>
      </c>
      <c r="J7" s="109">
        <v>8</v>
      </c>
      <c r="K7" s="109" t="s">
        <v>142</v>
      </c>
      <c r="L7" s="109"/>
      <c r="M7" s="109"/>
      <c r="N7" s="109"/>
      <c r="O7" s="109"/>
      <c r="P7" s="109"/>
      <c r="Q7" s="109"/>
      <c r="R7" s="42"/>
      <c r="S7" s="42"/>
      <c r="T7" s="42"/>
      <c r="U7" s="42"/>
      <c r="V7" s="42"/>
      <c r="W7" s="42"/>
      <c r="X7" s="42"/>
      <c r="Y7" s="42"/>
      <c r="Z7" s="42"/>
      <c r="AA7" s="42"/>
      <c r="AB7" s="42"/>
      <c r="AC7" s="42"/>
      <c r="AD7" s="42"/>
      <c r="AE7" s="42"/>
      <c r="AF7" s="109"/>
      <c r="AG7" s="109"/>
      <c r="AH7" s="109"/>
      <c r="AI7" s="110"/>
    </row>
    <row r="8" spans="1:35" s="70" customFormat="1" ht="43.5" customHeight="1">
      <c r="A8" s="236" t="s">
        <v>120</v>
      </c>
      <c r="B8" s="194"/>
      <c r="C8" s="237" t="s">
        <v>120</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9"/>
    </row>
    <row r="9" spans="1:35" s="70" customFormat="1" ht="47.25" customHeight="1">
      <c r="A9" s="236"/>
      <c r="B9" s="156">
        <v>21</v>
      </c>
      <c r="C9" s="199" t="s">
        <v>72</v>
      </c>
      <c r="D9" s="64"/>
      <c r="E9" s="64"/>
      <c r="F9" s="64"/>
      <c r="G9" s="88"/>
      <c r="H9" s="89"/>
      <c r="I9" s="16">
        <f>I10+I11+I12+I13</f>
        <v>210120</v>
      </c>
      <c r="J9" s="16"/>
      <c r="K9" s="16">
        <f t="shared" ref="K9:K35" si="0">I9+J9</f>
        <v>210120</v>
      </c>
      <c r="L9" s="64"/>
      <c r="M9" s="64"/>
      <c r="N9" s="64"/>
      <c r="O9" s="64"/>
      <c r="P9" s="64"/>
      <c r="Q9" s="64"/>
      <c r="R9" s="64"/>
      <c r="S9" s="64"/>
      <c r="T9" s="64"/>
      <c r="U9" s="64"/>
      <c r="V9" s="64"/>
      <c r="W9" s="64"/>
      <c r="X9" s="64"/>
      <c r="Y9" s="64"/>
      <c r="Z9" s="64"/>
      <c r="AA9" s="64"/>
      <c r="AB9" s="64"/>
      <c r="AC9" s="64"/>
      <c r="AD9" s="64"/>
      <c r="AE9" s="64"/>
      <c r="AF9" s="64"/>
      <c r="AG9" s="64"/>
      <c r="AH9" s="64"/>
    </row>
    <row r="10" spans="1:35" s="70" customFormat="1" ht="60">
      <c r="A10" s="236"/>
      <c r="B10" s="194"/>
      <c r="C10" s="111" t="s">
        <v>213</v>
      </c>
      <c r="D10" s="200" t="s">
        <v>214</v>
      </c>
      <c r="E10" s="113" t="s">
        <v>123</v>
      </c>
      <c r="F10" s="114" t="s">
        <v>56</v>
      </c>
      <c r="G10" s="115">
        <v>16</v>
      </c>
      <c r="H10" s="116">
        <v>7140</v>
      </c>
      <c r="I10" s="116">
        <f t="shared" ref="I10:I18" si="1">G10*H10</f>
        <v>114240</v>
      </c>
      <c r="J10" s="89">
        <f>I10*0%</f>
        <v>0</v>
      </c>
      <c r="K10" s="89">
        <f t="shared" si="0"/>
        <v>114240</v>
      </c>
      <c r="L10" s="64"/>
      <c r="M10" s="64"/>
      <c r="N10" s="64"/>
      <c r="O10" s="64"/>
      <c r="P10" s="64"/>
      <c r="Q10" s="64"/>
      <c r="R10" s="64"/>
      <c r="S10" s="64"/>
      <c r="T10" s="64"/>
      <c r="U10" s="64"/>
      <c r="V10" s="64"/>
      <c r="W10" s="64"/>
      <c r="X10" s="64"/>
      <c r="Y10" s="64"/>
      <c r="Z10" s="64"/>
      <c r="AA10" s="64"/>
      <c r="AB10" s="64"/>
      <c r="AC10" s="64"/>
      <c r="AD10" s="64"/>
      <c r="AE10" s="64"/>
      <c r="AF10" s="64"/>
      <c r="AG10" s="64"/>
      <c r="AH10" s="64"/>
    </row>
    <row r="11" spans="1:35" s="70" customFormat="1" ht="30">
      <c r="A11" s="236"/>
      <c r="B11" s="194"/>
      <c r="C11" s="111" t="s">
        <v>215</v>
      </c>
      <c r="D11" s="112" t="s">
        <v>250</v>
      </c>
      <c r="E11" s="113"/>
      <c r="F11" s="114" t="s">
        <v>57</v>
      </c>
      <c r="G11" s="115">
        <f>2*10*24</f>
        <v>480</v>
      </c>
      <c r="H11" s="116">
        <v>85</v>
      </c>
      <c r="I11" s="116">
        <f t="shared" si="1"/>
        <v>40800</v>
      </c>
      <c r="J11" s="89">
        <f>I11*0%</f>
        <v>0</v>
      </c>
      <c r="K11" s="89">
        <f t="shared" si="0"/>
        <v>40800</v>
      </c>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5" s="70" customFormat="1">
      <c r="A12" s="236"/>
      <c r="B12" s="194"/>
      <c r="C12" s="111" t="s">
        <v>163</v>
      </c>
      <c r="D12" s="112" t="s">
        <v>250</v>
      </c>
      <c r="E12" s="117"/>
      <c r="F12" s="114" t="s">
        <v>57</v>
      </c>
      <c r="G12" s="115">
        <f>2*10*24</f>
        <v>480</v>
      </c>
      <c r="H12" s="116">
        <v>85</v>
      </c>
      <c r="I12" s="116">
        <f t="shared" si="1"/>
        <v>40800</v>
      </c>
      <c r="J12" s="89">
        <f>I12*0%</f>
        <v>0</v>
      </c>
      <c r="K12" s="89">
        <f t="shared" si="0"/>
        <v>40800</v>
      </c>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5" s="70" customFormat="1">
      <c r="A13" s="236"/>
      <c r="B13" s="194"/>
      <c r="C13" s="111" t="s">
        <v>1</v>
      </c>
      <c r="D13" s="112" t="s">
        <v>251</v>
      </c>
      <c r="E13" s="117"/>
      <c r="F13" s="114" t="s">
        <v>57</v>
      </c>
      <c r="G13" s="115">
        <f>1*7*24</f>
        <v>168</v>
      </c>
      <c r="H13" s="116">
        <v>85</v>
      </c>
      <c r="I13" s="116">
        <f t="shared" si="1"/>
        <v>14280</v>
      </c>
      <c r="J13" s="89">
        <f>I13*0%</f>
        <v>0</v>
      </c>
      <c r="K13" s="89">
        <f t="shared" si="0"/>
        <v>14280</v>
      </c>
      <c r="L13" s="64"/>
      <c r="M13" s="64"/>
      <c r="N13" s="64"/>
      <c r="O13" s="64"/>
      <c r="P13" s="64"/>
      <c r="Q13" s="64"/>
      <c r="R13" s="64"/>
      <c r="S13" s="64"/>
      <c r="T13" s="64"/>
      <c r="U13" s="64"/>
      <c r="V13" s="64"/>
      <c r="W13" s="64"/>
      <c r="X13" s="64"/>
      <c r="Y13" s="64"/>
      <c r="Z13" s="64"/>
      <c r="AA13" s="64"/>
      <c r="AB13" s="64"/>
      <c r="AC13" s="64"/>
      <c r="AD13" s="64"/>
      <c r="AE13" s="64"/>
      <c r="AF13" s="64"/>
      <c r="AG13" s="64"/>
      <c r="AH13" s="64"/>
    </row>
    <row r="14" spans="1:35" s="70" customFormat="1" ht="30">
      <c r="A14" s="236"/>
      <c r="B14" s="156">
        <v>24</v>
      </c>
      <c r="C14" s="199" t="s">
        <v>194</v>
      </c>
      <c r="D14" s="67" t="s">
        <v>218</v>
      </c>
      <c r="E14" s="64"/>
      <c r="F14" s="64" t="s">
        <v>2</v>
      </c>
      <c r="G14" s="88">
        <v>1</v>
      </c>
      <c r="H14" s="89">
        <v>40000</v>
      </c>
      <c r="I14" s="16">
        <f t="shared" si="1"/>
        <v>40000</v>
      </c>
      <c r="J14" s="16">
        <f>I14*0.19</f>
        <v>7600</v>
      </c>
      <c r="K14" s="16">
        <f t="shared" si="0"/>
        <v>47600</v>
      </c>
      <c r="L14" s="64"/>
      <c r="M14" s="64"/>
      <c r="N14" s="64"/>
      <c r="O14" s="64"/>
      <c r="P14" s="64"/>
      <c r="Q14" s="64"/>
      <c r="R14" s="64"/>
      <c r="S14" s="64"/>
      <c r="T14" s="64"/>
      <c r="U14" s="64"/>
      <c r="V14" s="64"/>
      <c r="W14" s="64"/>
      <c r="X14" s="64"/>
      <c r="Y14" s="64"/>
      <c r="Z14" s="64"/>
      <c r="AA14" s="64"/>
      <c r="AB14" s="64"/>
      <c r="AC14" s="64"/>
      <c r="AD14" s="64"/>
      <c r="AE14" s="64"/>
      <c r="AF14" s="64"/>
      <c r="AG14" s="64"/>
      <c r="AH14" s="64"/>
    </row>
    <row r="15" spans="1:35" s="70" customFormat="1" ht="89.25" customHeight="1">
      <c r="A15" s="236"/>
      <c r="B15" s="194">
        <v>26</v>
      </c>
      <c r="C15" s="118" t="s">
        <v>181</v>
      </c>
      <c r="D15" s="154" t="s">
        <v>219</v>
      </c>
      <c r="E15" s="201" t="s">
        <v>220</v>
      </c>
      <c r="F15" s="64" t="s">
        <v>2</v>
      </c>
      <c r="G15" s="88">
        <v>1</v>
      </c>
      <c r="H15" s="89">
        <v>10000</v>
      </c>
      <c r="I15" s="116">
        <f t="shared" si="1"/>
        <v>10000</v>
      </c>
      <c r="J15" s="89">
        <f>I15*0.19</f>
        <v>1900</v>
      </c>
      <c r="K15" s="89">
        <f>I15+J15</f>
        <v>11900</v>
      </c>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s="70" customFormat="1" ht="64.5" customHeight="1">
      <c r="A16" s="236"/>
      <c r="B16" s="194">
        <v>76</v>
      </c>
      <c r="C16" s="121" t="s">
        <v>75</v>
      </c>
      <c r="D16" s="119" t="s">
        <v>221</v>
      </c>
      <c r="E16" s="201" t="s">
        <v>220</v>
      </c>
      <c r="F16" s="64" t="s">
        <v>2</v>
      </c>
      <c r="G16" s="88">
        <v>1</v>
      </c>
      <c r="H16" s="89">
        <v>400</v>
      </c>
      <c r="I16" s="120">
        <f t="shared" si="1"/>
        <v>400</v>
      </c>
      <c r="J16" s="120">
        <f>I16*0.19</f>
        <v>76</v>
      </c>
      <c r="K16" s="16">
        <f t="shared" si="0"/>
        <v>476</v>
      </c>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s="70" customFormat="1" ht="75" customHeight="1">
      <c r="A17" s="236"/>
      <c r="B17" s="194">
        <v>27</v>
      </c>
      <c r="C17" s="121" t="s">
        <v>182</v>
      </c>
      <c r="D17" s="64" t="s">
        <v>138</v>
      </c>
      <c r="E17" s="201" t="s">
        <v>220</v>
      </c>
      <c r="F17" s="64" t="s">
        <v>56</v>
      </c>
      <c r="G17" s="88">
        <v>12</v>
      </c>
      <c r="H17" s="89">
        <v>1000</v>
      </c>
      <c r="I17" s="89">
        <f t="shared" si="1"/>
        <v>12000</v>
      </c>
      <c r="J17" s="89">
        <f>I17*0.19</f>
        <v>2280</v>
      </c>
      <c r="K17" s="89">
        <f>I17+J17</f>
        <v>14280</v>
      </c>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s="70" customFormat="1" ht="36" customHeight="1">
      <c r="A18" s="236"/>
      <c r="B18" s="194">
        <v>30</v>
      </c>
      <c r="C18" s="121" t="s">
        <v>73</v>
      </c>
      <c r="D18" s="65" t="s">
        <v>139</v>
      </c>
      <c r="E18" s="64"/>
      <c r="F18" s="64" t="s">
        <v>56</v>
      </c>
      <c r="G18" s="88">
        <v>12</v>
      </c>
      <c r="H18" s="89">
        <v>1000</v>
      </c>
      <c r="I18" s="16">
        <f t="shared" si="1"/>
        <v>12000</v>
      </c>
      <c r="J18" s="120">
        <f>I18*0.19</f>
        <v>2280</v>
      </c>
      <c r="K18" s="16">
        <f t="shared" si="0"/>
        <v>14280</v>
      </c>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s="70" customFormat="1" ht="36" customHeight="1">
      <c r="A19" s="236"/>
      <c r="B19" s="156"/>
      <c r="C19" s="160" t="s">
        <v>125</v>
      </c>
      <c r="D19" s="64"/>
      <c r="E19" s="64"/>
      <c r="F19" s="64"/>
      <c r="G19" s="88"/>
      <c r="H19" s="89"/>
      <c r="I19" s="89"/>
      <c r="J19" s="89"/>
      <c r="K19" s="89">
        <f t="shared" si="0"/>
        <v>0</v>
      </c>
      <c r="L19" s="64"/>
      <c r="M19" s="64"/>
      <c r="N19" s="64"/>
      <c r="O19" s="64"/>
      <c r="P19" s="64"/>
      <c r="Q19" s="64"/>
      <c r="R19" s="64"/>
      <c r="S19" s="64"/>
      <c r="T19" s="64"/>
      <c r="U19" s="64"/>
      <c r="V19" s="64"/>
      <c r="W19" s="64"/>
      <c r="X19" s="64"/>
      <c r="Y19" s="64"/>
      <c r="Z19" s="64"/>
      <c r="AA19" s="64"/>
      <c r="AB19" s="64"/>
      <c r="AC19" s="64"/>
      <c r="AD19" s="64"/>
      <c r="AE19" s="64"/>
      <c r="AF19" s="64"/>
      <c r="AG19" s="64"/>
      <c r="AH19" s="64"/>
    </row>
    <row r="20" spans="1:34" s="70" customFormat="1" ht="36" customHeight="1">
      <c r="A20" s="151" t="s">
        <v>137</v>
      </c>
      <c r="B20" s="151"/>
      <c r="C20" s="160"/>
      <c r="D20" s="64"/>
      <c r="E20" s="64"/>
      <c r="F20" s="64"/>
      <c r="G20" s="88"/>
      <c r="H20" s="89"/>
      <c r="I20" s="123">
        <f>I9+I14+I15+I16+I17+I18</f>
        <v>284520</v>
      </c>
      <c r="J20" s="123">
        <f>J9+J14+J15+J16+J17+J18</f>
        <v>14136</v>
      </c>
      <c r="K20" s="123">
        <f>K9+K14+K15+K16+K17+K18</f>
        <v>298656</v>
      </c>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row>
    <row r="21" spans="1:34" s="70" customFormat="1" ht="30">
      <c r="A21" s="240" t="s">
        <v>124</v>
      </c>
      <c r="B21" s="148"/>
      <c r="C21" s="77" t="s">
        <v>222</v>
      </c>
      <c r="D21" s="64"/>
      <c r="E21" s="64"/>
      <c r="F21" s="64"/>
      <c r="G21" s="90"/>
      <c r="H21" s="90"/>
      <c r="I21" s="15">
        <f>I22</f>
        <v>168000</v>
      </c>
      <c r="J21" s="15">
        <f>J22</f>
        <v>31920</v>
      </c>
      <c r="K21" s="15">
        <f t="shared" si="0"/>
        <v>199920</v>
      </c>
      <c r="L21" s="64"/>
      <c r="M21" s="64"/>
      <c r="N21" s="64"/>
      <c r="O21" s="64"/>
      <c r="P21" s="64"/>
      <c r="Q21" s="64"/>
      <c r="R21" s="64"/>
      <c r="S21" s="64"/>
      <c r="T21" s="64"/>
      <c r="U21" s="64"/>
      <c r="V21" s="64"/>
      <c r="W21" s="64"/>
      <c r="X21" s="64"/>
      <c r="Y21" s="64"/>
      <c r="Z21" s="64"/>
      <c r="AA21" s="64"/>
      <c r="AB21" s="64"/>
      <c r="AC21" s="64"/>
      <c r="AD21" s="64"/>
      <c r="AE21" s="64"/>
      <c r="AF21" s="64"/>
      <c r="AG21" s="64"/>
      <c r="AH21" s="64"/>
    </row>
    <row r="22" spans="1:34" s="70" customFormat="1" ht="135">
      <c r="A22" s="240"/>
      <c r="B22" s="148">
        <v>16</v>
      </c>
      <c r="C22" s="126" t="s">
        <v>71</v>
      </c>
      <c r="D22" s="127" t="s">
        <v>127</v>
      </c>
      <c r="E22" s="201" t="s">
        <v>220</v>
      </c>
      <c r="F22" s="64" t="s">
        <v>4</v>
      </c>
      <c r="G22" s="88">
        <v>2</v>
      </c>
      <c r="H22" s="89">
        <v>84000</v>
      </c>
      <c r="I22" s="89">
        <f>G22*H22</f>
        <v>168000</v>
      </c>
      <c r="J22" s="91">
        <f>I22*0.19</f>
        <v>31920</v>
      </c>
      <c r="K22" s="89">
        <f t="shared" si="0"/>
        <v>199920</v>
      </c>
      <c r="L22" s="64"/>
      <c r="M22" s="64"/>
      <c r="N22" s="64"/>
      <c r="O22" s="64"/>
      <c r="P22" s="64"/>
      <c r="Q22" s="64"/>
      <c r="R22" s="64"/>
      <c r="S22" s="64"/>
      <c r="T22" s="64"/>
      <c r="U22" s="64"/>
      <c r="V22" s="64"/>
      <c r="W22" s="64"/>
      <c r="X22" s="64"/>
      <c r="Y22" s="64"/>
      <c r="Z22" s="64"/>
      <c r="AA22" s="64"/>
      <c r="AB22" s="64"/>
      <c r="AC22" s="64"/>
      <c r="AD22" s="64"/>
      <c r="AE22" s="64"/>
      <c r="AF22" s="64"/>
      <c r="AG22" s="64"/>
      <c r="AH22" s="64"/>
    </row>
    <row r="23" spans="1:34" s="96" customFormat="1" ht="105">
      <c r="A23" s="240"/>
      <c r="B23" s="148">
        <v>16</v>
      </c>
      <c r="C23" s="128" t="s">
        <v>71</v>
      </c>
      <c r="D23" s="129" t="s">
        <v>223</v>
      </c>
      <c r="E23" s="201" t="s">
        <v>220</v>
      </c>
      <c r="F23" s="92" t="s">
        <v>2</v>
      </c>
      <c r="G23" s="93">
        <v>1</v>
      </c>
      <c r="H23" s="94">
        <v>10000</v>
      </c>
      <c r="I23" s="94">
        <f>G23*H23</f>
        <v>10000</v>
      </c>
      <c r="J23" s="94">
        <f>I23*0.19</f>
        <v>1900</v>
      </c>
      <c r="K23" s="94">
        <f t="shared" si="0"/>
        <v>11900</v>
      </c>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s="70" customFormat="1" ht="30">
      <c r="A24" s="97" t="s">
        <v>133</v>
      </c>
      <c r="B24" s="156"/>
      <c r="C24" s="130"/>
      <c r="D24" s="127"/>
      <c r="E24" s="64"/>
      <c r="F24" s="64"/>
      <c r="G24" s="88"/>
      <c r="H24" s="89"/>
      <c r="I24" s="16">
        <f>I22+I23</f>
        <v>178000</v>
      </c>
      <c r="J24" s="16">
        <f>J22+J23</f>
        <v>33820</v>
      </c>
      <c r="K24" s="16">
        <f>K22+K23</f>
        <v>211820</v>
      </c>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row>
    <row r="25" spans="1:34" s="70" customFormat="1" ht="30">
      <c r="A25" s="241" t="s">
        <v>126</v>
      </c>
      <c r="B25" s="148"/>
      <c r="C25" s="77" t="s">
        <v>224</v>
      </c>
      <c r="D25" s="64"/>
      <c r="E25" s="64"/>
      <c r="F25" s="64"/>
      <c r="G25" s="90"/>
      <c r="H25" s="90"/>
      <c r="I25" s="15">
        <f>I26+I27+I28</f>
        <v>298000</v>
      </c>
      <c r="J25" s="15">
        <f>J26+J27+J28</f>
        <v>38000</v>
      </c>
      <c r="K25" s="15">
        <f>K26+K27+K28</f>
        <v>336000</v>
      </c>
      <c r="L25" s="64"/>
      <c r="M25" s="64"/>
      <c r="N25" s="64"/>
      <c r="O25" s="64"/>
      <c r="P25" s="64"/>
      <c r="Q25" s="64"/>
      <c r="R25" s="64"/>
      <c r="S25" s="64"/>
      <c r="T25" s="64"/>
      <c r="U25" s="64"/>
      <c r="V25" s="64"/>
      <c r="W25" s="64"/>
      <c r="X25" s="64"/>
      <c r="Y25" s="64"/>
      <c r="Z25" s="64"/>
      <c r="AA25" s="64"/>
      <c r="AB25" s="64"/>
      <c r="AC25" s="64"/>
      <c r="AD25" s="64"/>
      <c r="AE25" s="64"/>
      <c r="AF25" s="64"/>
      <c r="AG25" s="64"/>
      <c r="AH25" s="64"/>
    </row>
    <row r="26" spans="1:34" s="70" customFormat="1" ht="30">
      <c r="A26" s="242"/>
      <c r="B26" s="148">
        <v>100</v>
      </c>
      <c r="C26" s="131" t="s">
        <v>65</v>
      </c>
      <c r="D26" s="65" t="s">
        <v>129</v>
      </c>
      <c r="E26" s="201" t="s">
        <v>220</v>
      </c>
      <c r="F26" s="64" t="s">
        <v>128</v>
      </c>
      <c r="G26" s="88">
        <v>1</v>
      </c>
      <c r="H26" s="89">
        <v>200000</v>
      </c>
      <c r="I26" s="89">
        <f>G26*H26</f>
        <v>200000</v>
      </c>
      <c r="J26" s="91">
        <f>I26*0.19</f>
        <v>38000</v>
      </c>
      <c r="K26" s="89">
        <f t="shared" si="0"/>
        <v>238000</v>
      </c>
      <c r="L26" s="64"/>
      <c r="M26" s="64"/>
      <c r="N26" s="64"/>
      <c r="O26" s="64"/>
      <c r="P26" s="64"/>
      <c r="Q26" s="64"/>
      <c r="R26" s="64"/>
      <c r="S26" s="64"/>
      <c r="T26" s="64"/>
      <c r="U26" s="64"/>
      <c r="V26" s="64"/>
      <c r="W26" s="64"/>
      <c r="X26" s="64"/>
      <c r="Y26" s="64"/>
      <c r="Z26" s="64"/>
      <c r="AA26" s="64"/>
      <c r="AB26" s="64"/>
      <c r="AC26" s="64"/>
      <c r="AD26" s="64"/>
      <c r="AE26" s="64"/>
      <c r="AF26" s="64"/>
      <c r="AG26" s="64"/>
      <c r="AH26" s="64"/>
    </row>
    <row r="27" spans="1:34" s="70" customFormat="1" ht="30">
      <c r="A27" s="242"/>
      <c r="B27" s="148">
        <v>87</v>
      </c>
      <c r="C27" s="202" t="s">
        <v>78</v>
      </c>
      <c r="D27" s="65" t="s">
        <v>171</v>
      </c>
      <c r="E27" s="64"/>
      <c r="F27" s="64" t="s">
        <v>57</v>
      </c>
      <c r="G27" s="88">
        <f>2*300</f>
        <v>600</v>
      </c>
      <c r="H27" s="89">
        <v>140</v>
      </c>
      <c r="I27" s="89">
        <f>G27*H27</f>
        <v>84000</v>
      </c>
      <c r="J27" s="91">
        <v>0</v>
      </c>
      <c r="K27" s="89">
        <f t="shared" si="0"/>
        <v>84000</v>
      </c>
      <c r="L27" s="64"/>
      <c r="M27" s="64"/>
      <c r="N27" s="64"/>
      <c r="O27" s="64"/>
      <c r="P27" s="64"/>
      <c r="Q27" s="64"/>
      <c r="R27" s="64"/>
      <c r="S27" s="64"/>
      <c r="T27" s="64"/>
      <c r="U27" s="64"/>
      <c r="V27" s="64"/>
      <c r="W27" s="64"/>
      <c r="X27" s="64"/>
      <c r="Y27" s="64"/>
      <c r="Z27" s="64"/>
      <c r="AA27" s="64"/>
      <c r="AB27" s="64"/>
      <c r="AC27" s="64"/>
      <c r="AD27" s="64"/>
      <c r="AE27" s="64"/>
      <c r="AF27" s="64"/>
      <c r="AG27" s="64"/>
      <c r="AH27" s="64"/>
    </row>
    <row r="28" spans="1:34" s="70" customFormat="1" ht="30">
      <c r="A28" s="242"/>
      <c r="B28" s="148">
        <v>87</v>
      </c>
      <c r="C28" s="202" t="s">
        <v>78</v>
      </c>
      <c r="D28" s="65" t="s">
        <v>172</v>
      </c>
      <c r="E28" s="64"/>
      <c r="F28" s="64" t="s">
        <v>57</v>
      </c>
      <c r="G28" s="88">
        <v>100</v>
      </c>
      <c r="H28" s="89">
        <v>140</v>
      </c>
      <c r="I28" s="89">
        <f>G28*H28</f>
        <v>14000</v>
      </c>
      <c r="J28" s="91">
        <v>0</v>
      </c>
      <c r="K28" s="89">
        <f t="shared" si="0"/>
        <v>14000</v>
      </c>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s="70" customFormat="1" ht="30">
      <c r="A29" s="242"/>
      <c r="B29" s="148"/>
      <c r="C29" s="77" t="s">
        <v>225</v>
      </c>
      <c r="D29" s="64"/>
      <c r="E29" s="64"/>
      <c r="F29" s="64"/>
      <c r="G29" s="90"/>
      <c r="H29" s="90"/>
      <c r="I29" s="15">
        <f>I30</f>
        <v>500000</v>
      </c>
      <c r="J29" s="15">
        <f>J30</f>
        <v>95000</v>
      </c>
      <c r="K29" s="15">
        <f>K30</f>
        <v>595000</v>
      </c>
      <c r="L29" s="64"/>
      <c r="M29" s="64"/>
      <c r="N29" s="64"/>
      <c r="O29" s="64"/>
      <c r="P29" s="64"/>
      <c r="Q29" s="64"/>
      <c r="R29" s="64"/>
      <c r="S29" s="64"/>
      <c r="T29" s="64"/>
      <c r="U29" s="64"/>
      <c r="V29" s="64"/>
      <c r="W29" s="64"/>
      <c r="X29" s="64"/>
      <c r="Y29" s="64"/>
      <c r="Z29" s="64"/>
      <c r="AA29" s="64"/>
      <c r="AB29" s="64"/>
      <c r="AC29" s="64"/>
      <c r="AD29" s="64"/>
      <c r="AE29" s="64"/>
      <c r="AF29" s="64"/>
      <c r="AG29" s="64"/>
      <c r="AH29" s="64"/>
    </row>
    <row r="30" spans="1:34" s="70" customFormat="1" ht="75">
      <c r="A30" s="242"/>
      <c r="B30" s="148">
        <v>104</v>
      </c>
      <c r="C30" s="203" t="s">
        <v>207</v>
      </c>
      <c r="D30" s="67" t="s">
        <v>130</v>
      </c>
      <c r="E30" s="201" t="s">
        <v>220</v>
      </c>
      <c r="F30" s="64" t="s">
        <v>128</v>
      </c>
      <c r="G30" s="88">
        <v>5</v>
      </c>
      <c r="H30" s="89">
        <v>100000</v>
      </c>
      <c r="I30" s="89">
        <f>G30*H30</f>
        <v>500000</v>
      </c>
      <c r="J30" s="91">
        <f>I30*0.19</f>
        <v>95000</v>
      </c>
      <c r="K30" s="89">
        <f t="shared" si="0"/>
        <v>595000</v>
      </c>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s="70" customFormat="1" ht="30">
      <c r="A31" s="242"/>
      <c r="B31" s="148"/>
      <c r="C31" s="77" t="s">
        <v>226</v>
      </c>
      <c r="D31" s="64"/>
      <c r="E31" s="64"/>
      <c r="F31" s="64"/>
      <c r="G31" s="90"/>
      <c r="H31" s="90"/>
      <c r="I31" s="15">
        <f>I32</f>
        <v>25000</v>
      </c>
      <c r="J31" s="15">
        <f>J32</f>
        <v>4750</v>
      </c>
      <c r="K31" s="15">
        <f>K32</f>
        <v>29750</v>
      </c>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s="70" customFormat="1" ht="45">
      <c r="A32" s="243"/>
      <c r="B32" s="148">
        <v>104</v>
      </c>
      <c r="C32" s="203" t="s">
        <v>207</v>
      </c>
      <c r="D32" s="65" t="s">
        <v>131</v>
      </c>
      <c r="E32" s="201" t="s">
        <v>220</v>
      </c>
      <c r="F32" s="64" t="s">
        <v>128</v>
      </c>
      <c r="G32" s="88">
        <v>1</v>
      </c>
      <c r="H32" s="89">
        <v>25000</v>
      </c>
      <c r="I32" s="89">
        <f>G32*H32</f>
        <v>25000</v>
      </c>
      <c r="J32" s="91">
        <f>I32*0.19</f>
        <v>4750</v>
      </c>
      <c r="K32" s="89">
        <f t="shared" si="0"/>
        <v>29750</v>
      </c>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85" customFormat="1">
      <c r="A33" s="82" t="s">
        <v>132</v>
      </c>
      <c r="B33" s="82"/>
      <c r="C33" s="82"/>
      <c r="D33" s="82"/>
      <c r="E33" s="82"/>
      <c r="F33" s="82"/>
      <c r="G33" s="98"/>
      <c r="H33" s="98"/>
      <c r="I33" s="15">
        <f>I31+I29+I25</f>
        <v>823000</v>
      </c>
      <c r="J33" s="15">
        <f>J31+J29+J25</f>
        <v>137750</v>
      </c>
      <c r="K33" s="15">
        <f t="shared" si="0"/>
        <v>960750</v>
      </c>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82"/>
    </row>
    <row r="34" spans="1:34" s="70" customFormat="1">
      <c r="A34" s="82" t="s">
        <v>135</v>
      </c>
      <c r="B34" s="82"/>
      <c r="C34" s="64"/>
      <c r="D34" s="64"/>
      <c r="E34" s="64"/>
      <c r="F34" s="64"/>
      <c r="G34" s="88"/>
      <c r="H34" s="89"/>
      <c r="I34" s="89"/>
      <c r="J34" s="89"/>
      <c r="K34" s="89">
        <f t="shared" si="0"/>
        <v>0</v>
      </c>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34" s="70" customFormat="1">
      <c r="A35" s="82" t="s">
        <v>134</v>
      </c>
      <c r="B35" s="82"/>
      <c r="C35" s="64"/>
      <c r="D35" s="64"/>
      <c r="E35" s="64"/>
      <c r="F35" s="64"/>
      <c r="G35" s="88"/>
      <c r="H35" s="89"/>
      <c r="I35" s="89"/>
      <c r="J35" s="89"/>
      <c r="K35" s="89">
        <f t="shared" si="0"/>
        <v>0</v>
      </c>
      <c r="L35" s="64"/>
      <c r="M35" s="64"/>
      <c r="N35" s="64"/>
      <c r="O35" s="64"/>
      <c r="P35" s="64"/>
      <c r="Q35" s="64"/>
      <c r="R35" s="64"/>
      <c r="S35" s="64"/>
      <c r="T35" s="64"/>
      <c r="U35" s="64"/>
      <c r="V35" s="64"/>
      <c r="W35" s="64"/>
      <c r="X35" s="64"/>
      <c r="Y35" s="64"/>
      <c r="Z35" s="64"/>
      <c r="AA35" s="64"/>
      <c r="AB35" s="64"/>
      <c r="AC35" s="64"/>
      <c r="AD35" s="64"/>
      <c r="AE35" s="64"/>
      <c r="AF35" s="64"/>
      <c r="AG35" s="64"/>
      <c r="AH35" s="64"/>
    </row>
    <row r="36" spans="1:34" s="85" customFormat="1">
      <c r="A36" s="244" t="s">
        <v>136</v>
      </c>
      <c r="B36" s="245"/>
      <c r="C36" s="246"/>
      <c r="D36" s="82"/>
      <c r="E36" s="82"/>
      <c r="F36" s="82"/>
      <c r="G36" s="98"/>
      <c r="H36" s="98"/>
      <c r="I36" s="15">
        <f>I20+I24+I33</f>
        <v>1285520</v>
      </c>
      <c r="J36" s="15">
        <f>J20+J24+J33</f>
        <v>185706</v>
      </c>
      <c r="K36" s="15">
        <f>K20+K24+K33</f>
        <v>1471226</v>
      </c>
      <c r="L36" s="82"/>
      <c r="M36" s="82"/>
      <c r="N36" s="82"/>
      <c r="O36" s="82"/>
      <c r="P36" s="82"/>
      <c r="Q36" s="82"/>
      <c r="R36" s="82"/>
      <c r="S36" s="82"/>
      <c r="T36" s="82"/>
      <c r="U36" s="82"/>
      <c r="V36" s="82"/>
      <c r="W36" s="82"/>
      <c r="X36" s="82"/>
      <c r="Y36" s="82"/>
      <c r="Z36" s="82"/>
      <c r="AA36" s="82"/>
      <c r="AB36" s="82"/>
      <c r="AC36" s="82"/>
      <c r="AD36" s="82"/>
      <c r="AE36" s="82"/>
      <c r="AF36" s="82"/>
      <c r="AG36" s="82"/>
      <c r="AH36" s="82"/>
    </row>
    <row r="39" spans="1:34" ht="42" customHeight="1">
      <c r="A39" s="39" t="s">
        <v>5</v>
      </c>
      <c r="B39" s="39"/>
      <c r="C39" s="233" t="s">
        <v>6</v>
      </c>
      <c r="D39" s="233"/>
      <c r="E39" s="233"/>
    </row>
    <row r="40" spans="1:34" ht="45.75" customHeight="1">
      <c r="A40" s="54" t="s">
        <v>7</v>
      </c>
      <c r="B40" s="54"/>
      <c r="C40" s="233" t="s">
        <v>8</v>
      </c>
      <c r="D40" s="233"/>
      <c r="E40" s="233"/>
    </row>
  </sheetData>
  <mergeCells count="27">
    <mergeCell ref="M4:M5"/>
    <mergeCell ref="A4:A5"/>
    <mergeCell ref="B4:C5"/>
    <mergeCell ref="D4:D5"/>
    <mergeCell ref="E4:E5"/>
    <mergeCell ref="F4:F5"/>
    <mergeCell ref="G4:G5"/>
    <mergeCell ref="O4:O5"/>
    <mergeCell ref="P4:P5"/>
    <mergeCell ref="Q4:Q5"/>
    <mergeCell ref="AE4:AE5"/>
    <mergeCell ref="AH4:AH5"/>
    <mergeCell ref="H4:H5"/>
    <mergeCell ref="I4:I5"/>
    <mergeCell ref="J4:J5"/>
    <mergeCell ref="K4:K5"/>
    <mergeCell ref="L4:L5"/>
    <mergeCell ref="A3:C3"/>
    <mergeCell ref="C39:E39"/>
    <mergeCell ref="C40:E40"/>
    <mergeCell ref="B7:C7"/>
    <mergeCell ref="A8:A19"/>
    <mergeCell ref="C8:AH8"/>
    <mergeCell ref="A21:A23"/>
    <mergeCell ref="A25:A32"/>
    <mergeCell ref="A36:C36"/>
    <mergeCell ref="N4:N5"/>
  </mergeCells>
  <pageMargins left="0.7" right="0.7" top="0.75" bottom="0.75" header="0.3" footer="0.3"/>
  <pageSetup paperSize="9" scale="51"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dimension ref="A1:AU38"/>
  <sheetViews>
    <sheetView view="pageBreakPreview" zoomScale="60" zoomScaleNormal="80" workbookViewId="0">
      <selection activeCell="D9" sqref="D9"/>
    </sheetView>
  </sheetViews>
  <sheetFormatPr defaultRowHeight="15"/>
  <cols>
    <col min="1" max="1" width="30.42578125" style="10" customWidth="1"/>
    <col min="2" max="2" width="11.5703125" style="10" customWidth="1"/>
    <col min="3" max="3" width="14.5703125" style="4" customWidth="1"/>
    <col min="4" max="4" width="15.140625" style="4" customWidth="1"/>
    <col min="5" max="5" width="8.28515625" style="4" customWidth="1"/>
    <col min="6" max="6" width="11.85546875" style="4" customWidth="1"/>
    <col min="7" max="7" width="14.28515625" style="8" customWidth="1"/>
    <col min="8" max="8" width="17.140625" style="9" customWidth="1"/>
    <col min="9" max="9" width="18.28515625" style="9" customWidth="1"/>
    <col min="10" max="10" width="13" style="8" customWidth="1"/>
    <col min="11" max="11" width="18.7109375" style="8" customWidth="1"/>
    <col min="12" max="12" width="20.28515625" style="4" hidden="1" customWidth="1"/>
    <col min="13" max="13" width="15.85546875" style="4" hidden="1" customWidth="1"/>
    <col min="14" max="14" width="23.5703125" style="4" hidden="1" customWidth="1"/>
    <col min="15" max="15" width="15.85546875" style="4" hidden="1" customWidth="1"/>
    <col min="16" max="16" width="18.140625" style="4" hidden="1" customWidth="1"/>
    <col min="17" max="17" width="21.85546875" style="4" hidden="1" customWidth="1"/>
    <col min="18" max="20" width="0" style="4" hidden="1" customWidth="1"/>
    <col min="21" max="21" width="16" style="4" hidden="1" customWidth="1"/>
    <col min="22" max="22" width="14.5703125" style="4" hidden="1" customWidth="1"/>
    <col min="23" max="23" width="16" style="4" hidden="1" customWidth="1"/>
    <col min="24" max="32" width="0" style="4" hidden="1" customWidth="1"/>
    <col min="33" max="33" width="14.85546875" style="4" hidden="1" customWidth="1"/>
    <col min="34" max="34" width="49.28515625" style="4" hidden="1" customWidth="1"/>
    <col min="35" max="35" width="9.140625" style="4"/>
    <col min="36" max="36" width="12.5703125" style="4" customWidth="1"/>
    <col min="37" max="37" width="12.7109375" style="4" customWidth="1"/>
    <col min="38" max="38" width="12.42578125" style="4" customWidth="1"/>
    <col min="39" max="39" width="14.85546875" style="4" customWidth="1"/>
    <col min="40" max="40" width="22.85546875" style="4" customWidth="1"/>
    <col min="41" max="42" width="9.140625" style="4"/>
    <col min="43" max="43" width="12.5703125" style="4" customWidth="1"/>
    <col min="44" max="44" width="12.140625" style="4" customWidth="1"/>
    <col min="45" max="45" width="9.140625" style="4"/>
    <col min="46" max="46" width="22.42578125" style="4" customWidth="1"/>
    <col min="47" max="16384" width="9.140625" style="4"/>
  </cols>
  <sheetData>
    <row r="1" spans="1:47">
      <c r="A1" s="1" t="s">
        <v>160</v>
      </c>
      <c r="B1" s="1"/>
      <c r="C1" s="52"/>
      <c r="D1" s="52"/>
      <c r="E1" s="52"/>
      <c r="F1" s="52"/>
      <c r="G1" s="55"/>
      <c r="H1" s="57"/>
      <c r="I1" s="57"/>
      <c r="J1" s="55"/>
      <c r="K1" s="55"/>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47">
      <c r="A2" s="1"/>
      <c r="B2" s="1"/>
      <c r="C2" s="52"/>
      <c r="D2" s="52"/>
      <c r="E2" s="52"/>
      <c r="F2" s="52"/>
      <c r="G2" s="55"/>
      <c r="H2" s="57"/>
      <c r="I2" s="57"/>
      <c r="J2" s="55"/>
      <c r="K2" s="55"/>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row>
    <row r="3" spans="1:47" ht="15.75" thickBot="1">
      <c r="A3" s="1"/>
      <c r="B3" s="1"/>
      <c r="C3" s="52"/>
      <c r="D3" s="52"/>
      <c r="E3" s="52"/>
      <c r="F3" s="52"/>
      <c r="G3" s="55"/>
      <c r="H3" s="57"/>
      <c r="I3" s="57"/>
      <c r="J3" s="55"/>
      <c r="K3" s="55"/>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row>
    <row r="4" spans="1:47" ht="16.5" customHeight="1">
      <c r="A4" s="100"/>
      <c r="B4" s="204"/>
      <c r="C4" s="101"/>
      <c r="D4" s="101"/>
      <c r="E4" s="102"/>
      <c r="F4" s="260" t="s">
        <v>136</v>
      </c>
      <c r="G4" s="261"/>
      <c r="H4" s="261"/>
      <c r="I4" s="261"/>
      <c r="J4" s="261"/>
      <c r="K4" s="262"/>
      <c r="L4" s="52"/>
      <c r="M4" s="52"/>
      <c r="N4" s="52"/>
      <c r="O4" s="52"/>
      <c r="P4" s="52"/>
      <c r="Q4" s="52"/>
      <c r="R4" s="52"/>
      <c r="S4" s="52"/>
      <c r="T4" s="52"/>
      <c r="U4" s="52"/>
      <c r="V4" s="52"/>
      <c r="W4" s="52"/>
      <c r="X4" s="52"/>
      <c r="Y4" s="52"/>
      <c r="Z4" s="52"/>
      <c r="AA4" s="52"/>
      <c r="AB4" s="52"/>
      <c r="AC4" s="52"/>
      <c r="AD4" s="52"/>
      <c r="AE4" s="52"/>
      <c r="AF4" s="52"/>
      <c r="AG4" s="52"/>
      <c r="AH4" s="52"/>
      <c r="AI4" s="263" t="s">
        <v>144</v>
      </c>
      <c r="AJ4" s="264"/>
      <c r="AK4" s="264"/>
      <c r="AL4" s="264"/>
      <c r="AM4" s="264"/>
      <c r="AN4" s="265"/>
      <c r="AO4" s="266" t="s">
        <v>145</v>
      </c>
      <c r="AP4" s="267"/>
      <c r="AQ4" s="267"/>
      <c r="AR4" s="267"/>
      <c r="AS4" s="267"/>
      <c r="AT4" s="268"/>
      <c r="AU4" s="52"/>
    </row>
    <row r="5" spans="1:47" ht="45">
      <c r="A5" s="255" t="s">
        <v>122</v>
      </c>
      <c r="B5" s="269" t="s">
        <v>92</v>
      </c>
      <c r="C5" s="270"/>
      <c r="D5" s="255" t="s">
        <v>3</v>
      </c>
      <c r="E5" s="255" t="s">
        <v>94</v>
      </c>
      <c r="F5" s="255" t="s">
        <v>95</v>
      </c>
      <c r="G5" s="255" t="s">
        <v>96</v>
      </c>
      <c r="H5" s="255" t="s">
        <v>140</v>
      </c>
      <c r="I5" s="255" t="s">
        <v>141</v>
      </c>
      <c r="J5" s="255" t="s">
        <v>176</v>
      </c>
      <c r="K5" s="255" t="s">
        <v>178</v>
      </c>
      <c r="L5" s="255" t="s">
        <v>99</v>
      </c>
      <c r="M5" s="255" t="s">
        <v>100</v>
      </c>
      <c r="N5" s="153" t="s">
        <v>101</v>
      </c>
      <c r="O5" s="255" t="s">
        <v>102</v>
      </c>
      <c r="P5" s="153" t="s">
        <v>103</v>
      </c>
      <c r="Q5" s="255" t="s">
        <v>103</v>
      </c>
      <c r="R5" s="153" t="s">
        <v>106</v>
      </c>
      <c r="S5" s="153" t="s">
        <v>107</v>
      </c>
      <c r="T5" s="153" t="s">
        <v>107</v>
      </c>
      <c r="U5" s="153" t="s">
        <v>108</v>
      </c>
      <c r="V5" s="153" t="s">
        <v>109</v>
      </c>
      <c r="W5" s="153" t="s">
        <v>109</v>
      </c>
      <c r="X5" s="153" t="s">
        <v>110</v>
      </c>
      <c r="Y5" s="153" t="s">
        <v>111</v>
      </c>
      <c r="Z5" s="153" t="s">
        <v>111</v>
      </c>
      <c r="AA5" s="153" t="s">
        <v>112</v>
      </c>
      <c r="AB5" s="153" t="s">
        <v>113</v>
      </c>
      <c r="AC5" s="153" t="s">
        <v>113</v>
      </c>
      <c r="AD5" s="153" t="s">
        <v>114</v>
      </c>
      <c r="AE5" s="255" t="s">
        <v>115</v>
      </c>
      <c r="AF5" s="153" t="s">
        <v>115</v>
      </c>
      <c r="AG5" s="153" t="s">
        <v>116</v>
      </c>
      <c r="AH5" s="153" t="s">
        <v>119</v>
      </c>
      <c r="AI5" s="259" t="s">
        <v>95</v>
      </c>
      <c r="AJ5" s="259" t="s">
        <v>96</v>
      </c>
      <c r="AK5" s="259" t="s">
        <v>140</v>
      </c>
      <c r="AL5" s="259" t="s">
        <v>141</v>
      </c>
      <c r="AM5" s="255" t="s">
        <v>176</v>
      </c>
      <c r="AN5" s="255" t="s">
        <v>178</v>
      </c>
      <c r="AO5" s="259" t="s">
        <v>95</v>
      </c>
      <c r="AP5" s="259" t="s">
        <v>96</v>
      </c>
      <c r="AQ5" s="259" t="s">
        <v>140</v>
      </c>
      <c r="AR5" s="259" t="s">
        <v>141</v>
      </c>
      <c r="AS5" s="255" t="s">
        <v>176</v>
      </c>
      <c r="AT5" s="255" t="s">
        <v>178</v>
      </c>
      <c r="AU5" s="52"/>
    </row>
    <row r="6" spans="1:47" ht="30">
      <c r="A6" s="256"/>
      <c r="B6" s="271"/>
      <c r="C6" s="272"/>
      <c r="D6" s="256"/>
      <c r="E6" s="256"/>
      <c r="F6" s="256"/>
      <c r="G6" s="256"/>
      <c r="H6" s="256"/>
      <c r="I6" s="256"/>
      <c r="J6" s="256"/>
      <c r="K6" s="256"/>
      <c r="L6" s="256"/>
      <c r="M6" s="256"/>
      <c r="N6" s="153" t="s">
        <v>98</v>
      </c>
      <c r="O6" s="256"/>
      <c r="P6" s="153" t="s">
        <v>104</v>
      </c>
      <c r="Q6" s="256"/>
      <c r="R6" s="153" t="s">
        <v>98</v>
      </c>
      <c r="S6" s="153" t="s">
        <v>104</v>
      </c>
      <c r="T6" s="153" t="s">
        <v>105</v>
      </c>
      <c r="U6" s="153" t="s">
        <v>98</v>
      </c>
      <c r="V6" s="153" t="s">
        <v>104</v>
      </c>
      <c r="W6" s="153" t="s">
        <v>105</v>
      </c>
      <c r="X6" s="153" t="s">
        <v>98</v>
      </c>
      <c r="Y6" s="153" t="s">
        <v>104</v>
      </c>
      <c r="Z6" s="153" t="s">
        <v>105</v>
      </c>
      <c r="AA6" s="153" t="s">
        <v>98</v>
      </c>
      <c r="AB6" s="153" t="s">
        <v>104</v>
      </c>
      <c r="AC6" s="153" t="s">
        <v>105</v>
      </c>
      <c r="AD6" s="153" t="s">
        <v>98</v>
      </c>
      <c r="AE6" s="257"/>
      <c r="AF6" s="153" t="s">
        <v>105</v>
      </c>
      <c r="AG6" s="153" t="s">
        <v>117</v>
      </c>
      <c r="AH6" s="153" t="s">
        <v>121</v>
      </c>
      <c r="AI6" s="259"/>
      <c r="AJ6" s="259"/>
      <c r="AK6" s="259" t="s">
        <v>97</v>
      </c>
      <c r="AL6" s="259" t="s">
        <v>97</v>
      </c>
      <c r="AM6" s="256"/>
      <c r="AN6" s="256"/>
      <c r="AO6" s="259"/>
      <c r="AP6" s="259"/>
      <c r="AQ6" s="259" t="s">
        <v>97</v>
      </c>
      <c r="AR6" s="259" t="s">
        <v>97</v>
      </c>
      <c r="AS6" s="256"/>
      <c r="AT6" s="256"/>
      <c r="AU6" s="52"/>
    </row>
    <row r="7" spans="1:47" ht="45">
      <c r="A7" s="257"/>
      <c r="B7" s="153" t="s">
        <v>212</v>
      </c>
      <c r="C7" s="205" t="s">
        <v>189</v>
      </c>
      <c r="D7" s="257"/>
      <c r="E7" s="257"/>
      <c r="F7" s="257"/>
      <c r="G7" s="257"/>
      <c r="H7" s="257"/>
      <c r="I7" s="257"/>
      <c r="J7" s="257"/>
      <c r="K7" s="257"/>
      <c r="L7" s="257"/>
      <c r="M7" s="257"/>
      <c r="N7" s="153"/>
      <c r="O7" s="257"/>
      <c r="P7" s="153"/>
      <c r="Q7" s="257"/>
      <c r="R7" s="105"/>
      <c r="S7" s="105"/>
      <c r="T7" s="105"/>
      <c r="U7" s="105"/>
      <c r="V7" s="105"/>
      <c r="W7" s="105"/>
      <c r="X7" s="105"/>
      <c r="Y7" s="105"/>
      <c r="Z7" s="105"/>
      <c r="AA7" s="105"/>
      <c r="AB7" s="105"/>
      <c r="AC7" s="105"/>
      <c r="AD7" s="105"/>
      <c r="AE7" s="105"/>
      <c r="AF7" s="153"/>
      <c r="AG7" s="153" t="s">
        <v>118</v>
      </c>
      <c r="AH7" s="153"/>
      <c r="AI7" s="259"/>
      <c r="AJ7" s="259"/>
      <c r="AK7" s="259" t="s">
        <v>98</v>
      </c>
      <c r="AL7" s="259" t="s">
        <v>98</v>
      </c>
      <c r="AM7" s="257"/>
      <c r="AN7" s="257"/>
      <c r="AO7" s="259"/>
      <c r="AP7" s="259"/>
      <c r="AQ7" s="259" t="s">
        <v>98</v>
      </c>
      <c r="AR7" s="259" t="s">
        <v>98</v>
      </c>
      <c r="AS7" s="257"/>
      <c r="AT7" s="257"/>
      <c r="AU7" s="52"/>
    </row>
    <row r="8" spans="1:47" ht="15.75" customHeight="1">
      <c r="A8" s="152">
        <v>0</v>
      </c>
      <c r="B8" s="258">
        <v>1</v>
      </c>
      <c r="C8" s="258"/>
      <c r="D8" s="103">
        <v>2</v>
      </c>
      <c r="E8" s="103">
        <v>3</v>
      </c>
      <c r="F8" s="103" t="s">
        <v>148</v>
      </c>
      <c r="G8" s="103" t="s">
        <v>149</v>
      </c>
      <c r="H8" s="103">
        <v>6</v>
      </c>
      <c r="I8" s="103" t="s">
        <v>60</v>
      </c>
      <c r="J8" s="103">
        <v>8</v>
      </c>
      <c r="K8" s="103" t="s">
        <v>142</v>
      </c>
      <c r="L8" s="103"/>
      <c r="M8" s="103"/>
      <c r="N8" s="103"/>
      <c r="O8" s="103"/>
      <c r="P8" s="103"/>
      <c r="Q8" s="103"/>
      <c r="R8" s="104"/>
      <c r="S8" s="104"/>
      <c r="T8" s="104"/>
      <c r="U8" s="104"/>
      <c r="V8" s="104"/>
      <c r="W8" s="104"/>
      <c r="X8" s="104"/>
      <c r="Y8" s="104"/>
      <c r="Z8" s="104"/>
      <c r="AA8" s="104"/>
      <c r="AB8" s="104"/>
      <c r="AC8" s="104"/>
      <c r="AD8" s="104"/>
      <c r="AE8" s="104"/>
      <c r="AF8" s="103"/>
      <c r="AG8" s="103"/>
      <c r="AH8" s="66"/>
      <c r="AI8" s="103">
        <v>10</v>
      </c>
      <c r="AJ8" s="103">
        <v>11</v>
      </c>
      <c r="AK8" s="103">
        <v>12</v>
      </c>
      <c r="AL8" s="103">
        <v>13</v>
      </c>
      <c r="AM8" s="103">
        <v>14</v>
      </c>
      <c r="AN8" s="103" t="s">
        <v>146</v>
      </c>
      <c r="AO8" s="103">
        <v>16</v>
      </c>
      <c r="AP8" s="103">
        <v>17</v>
      </c>
      <c r="AQ8" s="103">
        <v>18</v>
      </c>
      <c r="AR8" s="103">
        <v>19</v>
      </c>
      <c r="AS8" s="103">
        <v>20</v>
      </c>
      <c r="AT8" s="103" t="s">
        <v>147</v>
      </c>
      <c r="AU8" s="52"/>
    </row>
    <row r="9" spans="1:47" s="11" customFormat="1" ht="43.5" customHeight="1">
      <c r="A9" s="236" t="s">
        <v>120</v>
      </c>
      <c r="B9" s="156"/>
      <c r="C9" s="206"/>
      <c r="D9" s="64"/>
      <c r="E9" s="64"/>
      <c r="F9" s="64"/>
      <c r="G9" s="68"/>
      <c r="H9" s="69"/>
      <c r="I9" s="69"/>
      <c r="J9" s="68"/>
      <c r="K9" s="68"/>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70"/>
    </row>
    <row r="10" spans="1:47" s="11" customFormat="1" ht="71.25" customHeight="1">
      <c r="A10" s="236"/>
      <c r="B10" s="156"/>
      <c r="C10" s="67"/>
      <c r="D10" s="64"/>
      <c r="E10" s="64"/>
      <c r="F10" s="64"/>
      <c r="G10" s="68"/>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4"/>
      <c r="AI10" s="64"/>
      <c r="AJ10" s="64"/>
      <c r="AK10" s="64"/>
      <c r="AL10" s="64"/>
      <c r="AM10" s="64"/>
      <c r="AN10" s="64"/>
      <c r="AO10" s="64"/>
      <c r="AP10" s="64"/>
      <c r="AQ10" s="64"/>
      <c r="AR10" s="64"/>
      <c r="AS10" s="64"/>
      <c r="AT10" s="64"/>
      <c r="AU10" s="70"/>
    </row>
    <row r="11" spans="1:47" s="11" customFormat="1" ht="47.25" customHeight="1">
      <c r="A11" s="236"/>
      <c r="B11" s="156"/>
      <c r="C11" s="67"/>
      <c r="D11" s="64"/>
      <c r="E11" s="64"/>
      <c r="F11" s="64"/>
      <c r="G11" s="68"/>
      <c r="H11" s="69"/>
      <c r="I11" s="69"/>
      <c r="J11" s="69"/>
      <c r="K11" s="69"/>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70"/>
    </row>
    <row r="12" spans="1:47" s="11" customFormat="1">
      <c r="A12" s="236"/>
      <c r="B12" s="156"/>
      <c r="C12" s="71"/>
      <c r="D12" s="58"/>
      <c r="E12" s="59"/>
      <c r="F12" s="60"/>
      <c r="G12" s="61"/>
      <c r="H12" s="62"/>
      <c r="I12" s="62"/>
      <c r="J12" s="69"/>
      <c r="K12" s="69"/>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70"/>
    </row>
    <row r="13" spans="1:47" s="11" customFormat="1">
      <c r="A13" s="236"/>
      <c r="B13" s="156"/>
      <c r="C13" s="71"/>
      <c r="D13" s="60"/>
      <c r="E13" s="59"/>
      <c r="F13" s="60"/>
      <c r="G13" s="61"/>
      <c r="H13" s="62"/>
      <c r="I13" s="62"/>
      <c r="J13" s="69"/>
      <c r="K13" s="69"/>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70"/>
    </row>
    <row r="14" spans="1:47" s="11" customFormat="1" ht="36" customHeight="1">
      <c r="A14" s="156" t="s">
        <v>137</v>
      </c>
      <c r="B14" s="156"/>
      <c r="C14" s="72"/>
      <c r="D14" s="75"/>
      <c r="E14" s="64"/>
      <c r="F14" s="64"/>
      <c r="G14" s="68"/>
      <c r="H14" s="69"/>
      <c r="I14" s="17"/>
      <c r="J14" s="17"/>
      <c r="K14" s="17"/>
      <c r="L14" s="76"/>
      <c r="M14" s="76"/>
      <c r="N14" s="76"/>
      <c r="O14" s="76"/>
      <c r="P14" s="76"/>
      <c r="Q14" s="76"/>
      <c r="R14" s="76"/>
      <c r="S14" s="76"/>
      <c r="T14" s="76"/>
      <c r="U14" s="76"/>
      <c r="V14" s="76"/>
      <c r="W14" s="76"/>
      <c r="X14" s="76"/>
      <c r="Y14" s="76"/>
      <c r="Z14" s="76"/>
      <c r="AA14" s="76"/>
      <c r="AB14" s="76"/>
      <c r="AC14" s="76"/>
      <c r="AD14" s="76"/>
      <c r="AE14" s="76"/>
      <c r="AF14" s="76"/>
      <c r="AG14" s="76"/>
      <c r="AH14" s="64"/>
      <c r="AI14" s="64"/>
      <c r="AJ14" s="64"/>
      <c r="AK14" s="64"/>
      <c r="AL14" s="64"/>
      <c r="AM14" s="64"/>
      <c r="AN14" s="64"/>
      <c r="AO14" s="64"/>
      <c r="AP14" s="64"/>
      <c r="AQ14" s="64"/>
      <c r="AR14" s="64"/>
      <c r="AS14" s="64"/>
      <c r="AT14" s="64"/>
      <c r="AU14" s="70"/>
    </row>
    <row r="15" spans="1:47" s="11" customFormat="1">
      <c r="A15" s="240" t="s">
        <v>124</v>
      </c>
      <c r="B15" s="148"/>
      <c r="C15" s="77"/>
      <c r="D15" s="75"/>
      <c r="E15" s="64"/>
      <c r="F15" s="64"/>
      <c r="G15" s="64"/>
      <c r="H15" s="64"/>
      <c r="I15" s="78"/>
      <c r="J15" s="78"/>
      <c r="K15" s="78"/>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70"/>
    </row>
    <row r="16" spans="1:47" s="11" customFormat="1">
      <c r="A16" s="240"/>
      <c r="B16" s="148"/>
      <c r="C16" s="79"/>
      <c r="D16" s="74"/>
      <c r="E16" s="64"/>
      <c r="F16" s="64"/>
      <c r="G16" s="68"/>
      <c r="H16" s="69"/>
      <c r="I16" s="69"/>
      <c r="J16" s="69"/>
      <c r="K16" s="69"/>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70"/>
    </row>
    <row r="17" spans="1:47" s="11" customFormat="1">
      <c r="A17" s="240"/>
      <c r="B17" s="148"/>
      <c r="C17" s="77"/>
      <c r="D17" s="75"/>
      <c r="E17" s="64"/>
      <c r="F17" s="64"/>
      <c r="G17" s="64"/>
      <c r="H17" s="64"/>
      <c r="I17" s="78"/>
      <c r="J17" s="78"/>
      <c r="K17" s="78"/>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70"/>
    </row>
    <row r="18" spans="1:47" s="11" customFormat="1">
      <c r="A18" s="240"/>
      <c r="B18" s="148"/>
      <c r="C18" s="80"/>
      <c r="D18" s="63"/>
      <c r="E18" s="64"/>
      <c r="F18" s="64"/>
      <c r="G18" s="68"/>
      <c r="H18" s="69"/>
      <c r="I18" s="69"/>
      <c r="J18" s="69"/>
      <c r="K18" s="69"/>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70"/>
    </row>
    <row r="19" spans="1:47" s="11" customFormat="1">
      <c r="A19" s="148" t="s">
        <v>133</v>
      </c>
      <c r="B19" s="148"/>
      <c r="C19" s="79"/>
      <c r="D19" s="63"/>
      <c r="E19" s="64"/>
      <c r="F19" s="64"/>
      <c r="G19" s="68"/>
      <c r="H19" s="69"/>
      <c r="I19" s="69"/>
      <c r="J19" s="69"/>
      <c r="K19" s="17"/>
      <c r="L19" s="76"/>
      <c r="M19" s="76"/>
      <c r="N19" s="76"/>
      <c r="O19" s="76"/>
      <c r="P19" s="76"/>
      <c r="Q19" s="76"/>
      <c r="R19" s="76"/>
      <c r="S19" s="76"/>
      <c r="T19" s="76"/>
      <c r="U19" s="76"/>
      <c r="V19" s="76"/>
      <c r="W19" s="76"/>
      <c r="X19" s="76"/>
      <c r="Y19" s="76"/>
      <c r="Z19" s="76"/>
      <c r="AA19" s="76"/>
      <c r="AB19" s="76"/>
      <c r="AC19" s="76"/>
      <c r="AD19" s="76"/>
      <c r="AE19" s="76"/>
      <c r="AF19" s="76"/>
      <c r="AG19" s="76"/>
      <c r="AH19" s="64"/>
      <c r="AI19" s="64"/>
      <c r="AJ19" s="64"/>
      <c r="AK19" s="64"/>
      <c r="AL19" s="64"/>
      <c r="AM19" s="64"/>
      <c r="AN19" s="64"/>
      <c r="AO19" s="64"/>
      <c r="AP19" s="64"/>
      <c r="AQ19" s="64"/>
      <c r="AR19" s="64"/>
      <c r="AS19" s="64"/>
      <c r="AT19" s="64"/>
      <c r="AU19" s="70"/>
    </row>
    <row r="20" spans="1:47" s="11" customFormat="1">
      <c r="A20" s="240" t="s">
        <v>126</v>
      </c>
      <c r="B20" s="148"/>
      <c r="C20" s="77"/>
      <c r="D20" s="75"/>
      <c r="E20" s="64"/>
      <c r="F20" s="64"/>
      <c r="G20" s="64"/>
      <c r="H20" s="64"/>
      <c r="I20" s="78"/>
      <c r="J20" s="78"/>
      <c r="K20" s="78"/>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70"/>
    </row>
    <row r="21" spans="1:47" s="11" customFormat="1">
      <c r="A21" s="240"/>
      <c r="B21" s="148"/>
      <c r="C21" s="64"/>
      <c r="D21" s="75"/>
      <c r="E21" s="64"/>
      <c r="F21" s="64"/>
      <c r="G21" s="68"/>
      <c r="H21" s="69"/>
      <c r="I21" s="69"/>
      <c r="J21" s="69"/>
      <c r="K21" s="69"/>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70"/>
    </row>
    <row r="22" spans="1:47" s="11" customFormat="1">
      <c r="A22" s="240"/>
      <c r="B22" s="148"/>
      <c r="C22" s="64"/>
      <c r="D22" s="155"/>
      <c r="E22" s="64"/>
      <c r="F22" s="64"/>
      <c r="G22" s="68"/>
      <c r="H22" s="69"/>
      <c r="I22" s="69"/>
      <c r="J22" s="69"/>
      <c r="K22" s="69"/>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70"/>
    </row>
    <row r="23" spans="1:47" s="11" customFormat="1">
      <c r="A23" s="240"/>
      <c r="B23" s="148"/>
      <c r="C23" s="64"/>
      <c r="D23" s="75"/>
      <c r="E23" s="64"/>
      <c r="F23" s="64"/>
      <c r="G23" s="68"/>
      <c r="H23" s="69"/>
      <c r="I23" s="69"/>
      <c r="J23" s="69"/>
      <c r="K23" s="69"/>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70"/>
    </row>
    <row r="24" spans="1:47" s="11" customFormat="1">
      <c r="A24" s="240"/>
      <c r="B24" s="148"/>
      <c r="C24" s="73"/>
      <c r="D24" s="155"/>
      <c r="E24" s="64"/>
      <c r="F24" s="64"/>
      <c r="G24" s="68"/>
      <c r="H24" s="69"/>
      <c r="I24" s="69"/>
      <c r="J24" s="69"/>
      <c r="K24" s="69"/>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70"/>
    </row>
    <row r="25" spans="1:47" s="11" customFormat="1">
      <c r="A25" s="240"/>
      <c r="B25" s="148"/>
      <c r="C25" s="73"/>
      <c r="D25" s="155"/>
      <c r="E25" s="64"/>
      <c r="F25" s="64"/>
      <c r="G25" s="68"/>
      <c r="H25" s="69"/>
      <c r="I25" s="69"/>
      <c r="J25" s="69"/>
      <c r="K25" s="69"/>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70"/>
    </row>
    <row r="26" spans="1:47" s="11" customFormat="1">
      <c r="A26" s="240"/>
      <c r="B26" s="148"/>
      <c r="C26" s="77"/>
      <c r="D26" s="75"/>
      <c r="E26" s="64"/>
      <c r="F26" s="64"/>
      <c r="G26" s="64"/>
      <c r="H26" s="64"/>
      <c r="I26" s="78"/>
      <c r="J26" s="78"/>
      <c r="K26" s="78"/>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70"/>
    </row>
    <row r="27" spans="1:47" s="11" customFormat="1">
      <c r="A27" s="240"/>
      <c r="B27" s="148"/>
      <c r="C27" s="64"/>
      <c r="D27" s="155"/>
      <c r="E27" s="64"/>
      <c r="F27" s="64"/>
      <c r="G27" s="68"/>
      <c r="H27" s="69"/>
      <c r="I27" s="69"/>
      <c r="J27" s="69"/>
      <c r="K27" s="69"/>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70"/>
    </row>
    <row r="28" spans="1:47" s="11" customFormat="1">
      <c r="A28" s="240"/>
      <c r="B28" s="148"/>
      <c r="C28" s="73"/>
      <c r="D28" s="81"/>
      <c r="E28" s="64"/>
      <c r="F28" s="64"/>
      <c r="G28" s="68"/>
      <c r="H28" s="69"/>
      <c r="I28" s="69"/>
      <c r="J28" s="69"/>
      <c r="K28" s="69"/>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70"/>
    </row>
    <row r="29" spans="1:47" s="11" customFormat="1">
      <c r="A29" s="240"/>
      <c r="B29" s="148"/>
      <c r="C29" s="77"/>
      <c r="D29" s="75"/>
      <c r="E29" s="64"/>
      <c r="F29" s="64"/>
      <c r="G29" s="64"/>
      <c r="H29" s="64"/>
      <c r="I29" s="78"/>
      <c r="J29" s="78"/>
      <c r="K29" s="78"/>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70"/>
    </row>
    <row r="30" spans="1:47" s="11" customFormat="1">
      <c r="A30" s="240"/>
      <c r="B30" s="148"/>
      <c r="C30" s="64"/>
      <c r="D30" s="81"/>
      <c r="E30" s="64"/>
      <c r="F30" s="64"/>
      <c r="G30" s="68"/>
      <c r="H30" s="69"/>
      <c r="I30" s="69"/>
      <c r="J30" s="69"/>
      <c r="K30" s="69"/>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70"/>
    </row>
    <row r="31" spans="1:47" s="11" customFormat="1">
      <c r="A31" s="240"/>
      <c r="B31" s="148"/>
      <c r="C31" s="73"/>
      <c r="D31" s="155"/>
      <c r="E31" s="64"/>
      <c r="F31" s="64"/>
      <c r="G31" s="68"/>
      <c r="H31" s="69"/>
      <c r="I31" s="69"/>
      <c r="J31" s="69"/>
      <c r="K31" s="69"/>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70"/>
    </row>
    <row r="32" spans="1:47" s="12" customFormat="1">
      <c r="A32" s="83" t="s">
        <v>132</v>
      </c>
      <c r="B32" s="82"/>
      <c r="C32" s="82"/>
      <c r="D32" s="83"/>
      <c r="E32" s="82"/>
      <c r="F32" s="82"/>
      <c r="G32" s="82"/>
      <c r="H32" s="82"/>
      <c r="I32" s="84"/>
      <c r="J32" s="84"/>
      <c r="K32" s="84"/>
      <c r="L32" s="17"/>
      <c r="M32" s="17"/>
      <c r="N32" s="17"/>
      <c r="O32" s="17"/>
      <c r="P32" s="17"/>
      <c r="Q32" s="17"/>
      <c r="R32" s="17"/>
      <c r="S32" s="17"/>
      <c r="T32" s="17"/>
      <c r="U32" s="17"/>
      <c r="V32" s="17"/>
      <c r="W32" s="17"/>
      <c r="X32" s="17"/>
      <c r="Y32" s="17"/>
      <c r="Z32" s="17"/>
      <c r="AA32" s="17"/>
      <c r="AB32" s="17"/>
      <c r="AC32" s="17"/>
      <c r="AD32" s="17"/>
      <c r="AE32" s="17"/>
      <c r="AF32" s="17"/>
      <c r="AG32" s="17"/>
      <c r="AH32" s="82"/>
      <c r="AI32" s="82"/>
      <c r="AJ32" s="82"/>
      <c r="AK32" s="82"/>
      <c r="AL32" s="82"/>
      <c r="AM32" s="82"/>
      <c r="AN32" s="82"/>
      <c r="AO32" s="82"/>
      <c r="AP32" s="82"/>
      <c r="AQ32" s="82"/>
      <c r="AR32" s="82"/>
      <c r="AS32" s="82"/>
      <c r="AT32" s="82"/>
      <c r="AU32" s="85"/>
    </row>
    <row r="33" spans="1:47" s="11" customFormat="1">
      <c r="A33" s="83" t="s">
        <v>135</v>
      </c>
      <c r="B33" s="82"/>
      <c r="C33" s="64"/>
      <c r="D33" s="75"/>
      <c r="E33" s="64"/>
      <c r="F33" s="64"/>
      <c r="G33" s="68"/>
      <c r="H33" s="69"/>
      <c r="I33" s="69"/>
      <c r="J33" s="69"/>
      <c r="K33" s="69"/>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70"/>
    </row>
    <row r="34" spans="1:47" s="11" customFormat="1">
      <c r="A34" s="83" t="s">
        <v>134</v>
      </c>
      <c r="B34" s="82"/>
      <c r="C34" s="64"/>
      <c r="D34" s="75"/>
      <c r="E34" s="64"/>
      <c r="F34" s="64"/>
      <c r="G34" s="68"/>
      <c r="H34" s="69"/>
      <c r="I34" s="69"/>
      <c r="J34" s="69"/>
      <c r="K34" s="69"/>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70"/>
    </row>
    <row r="35" spans="1:47" s="12" customFormat="1">
      <c r="A35" s="83" t="s">
        <v>136</v>
      </c>
      <c r="B35" s="82"/>
      <c r="C35" s="82"/>
      <c r="D35" s="83"/>
      <c r="E35" s="82"/>
      <c r="F35" s="82"/>
      <c r="G35" s="82"/>
      <c r="H35" s="82"/>
      <c r="I35" s="84">
        <f>I14+I19+I32</f>
        <v>0</v>
      </c>
      <c r="J35" s="84">
        <f>J14+J19+J32</f>
        <v>0</v>
      </c>
      <c r="K35" s="84">
        <f>I35+J35</f>
        <v>0</v>
      </c>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5"/>
    </row>
    <row r="36" spans="1:47">
      <c r="A36" s="2"/>
      <c r="B36" s="2"/>
      <c r="C36" s="52"/>
      <c r="D36" s="52"/>
      <c r="E36" s="52"/>
      <c r="F36" s="52"/>
      <c r="G36" s="55"/>
      <c r="H36" s="57"/>
      <c r="I36" s="57"/>
      <c r="J36" s="55"/>
      <c r="K36" s="55"/>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row>
    <row r="37" spans="1:47" ht="51.75" customHeight="1">
      <c r="A37" s="86" t="s">
        <v>5</v>
      </c>
      <c r="B37" s="86"/>
      <c r="C37" s="254" t="s">
        <v>6</v>
      </c>
      <c r="D37" s="254"/>
      <c r="E37" s="254"/>
      <c r="F37" s="254"/>
      <c r="G37" s="254"/>
      <c r="H37" s="254"/>
      <c r="I37" s="57"/>
      <c r="J37" s="55"/>
      <c r="K37" s="55"/>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row>
    <row r="38" spans="1:47" ht="45" customHeight="1">
      <c r="A38" s="87" t="s">
        <v>7</v>
      </c>
      <c r="B38" s="87"/>
      <c r="C38" s="254" t="s">
        <v>8</v>
      </c>
      <c r="D38" s="254"/>
      <c r="E38" s="254"/>
      <c r="F38" s="254"/>
      <c r="G38" s="254"/>
      <c r="H38" s="254"/>
      <c r="I38" s="57"/>
      <c r="J38" s="55"/>
      <c r="K38" s="55"/>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row>
  </sheetData>
  <mergeCells count="36">
    <mergeCell ref="F4:K4"/>
    <mergeCell ref="AI4:AN4"/>
    <mergeCell ref="AO4:AT4"/>
    <mergeCell ref="A5:A7"/>
    <mergeCell ref="B5:C6"/>
    <mergeCell ref="D5:D7"/>
    <mergeCell ref="E5:E7"/>
    <mergeCell ref="F5:F7"/>
    <mergeCell ref="G5:G7"/>
    <mergeCell ref="H5:H7"/>
    <mergeCell ref="I5:I7"/>
    <mergeCell ref="J5:J7"/>
    <mergeCell ref="K5:K7"/>
    <mergeCell ref="L5:L7"/>
    <mergeCell ref="M5:M7"/>
    <mergeCell ref="O5:O7"/>
    <mergeCell ref="AO5:AO7"/>
    <mergeCell ref="AP5:AP7"/>
    <mergeCell ref="AQ5:AQ7"/>
    <mergeCell ref="AR5:AR7"/>
    <mergeCell ref="Q5:Q7"/>
    <mergeCell ref="AE5:AE6"/>
    <mergeCell ref="AI5:AI7"/>
    <mergeCell ref="AJ5:AJ7"/>
    <mergeCell ref="AK5:AK7"/>
    <mergeCell ref="AL5:AL7"/>
    <mergeCell ref="C37:H37"/>
    <mergeCell ref="C38:H38"/>
    <mergeCell ref="AS5:AS7"/>
    <mergeCell ref="AT5:AT7"/>
    <mergeCell ref="B8:C8"/>
    <mergeCell ref="A9:A13"/>
    <mergeCell ref="A15:A18"/>
    <mergeCell ref="A20:A31"/>
    <mergeCell ref="AM5:AM7"/>
    <mergeCell ref="AN5:AN7"/>
  </mergeCells>
  <pageMargins left="0.7" right="0.7" top="0.75" bottom="0.75" header="0.3" footer="0.3"/>
  <pageSetup paperSize="9" scale="38" orientation="landscape" r:id="rId1"/>
</worksheet>
</file>

<file path=xl/worksheets/sheet4.xml><?xml version="1.0" encoding="utf-8"?>
<worksheet xmlns="http://schemas.openxmlformats.org/spreadsheetml/2006/main" xmlns:r="http://schemas.openxmlformats.org/officeDocument/2006/relationships">
  <dimension ref="A1:AI40"/>
  <sheetViews>
    <sheetView view="pageBreakPreview" zoomScale="60" zoomScaleNormal="100" workbookViewId="0">
      <selection activeCell="A3" sqref="A3:C3"/>
    </sheetView>
  </sheetViews>
  <sheetFormatPr defaultRowHeight="15"/>
  <cols>
    <col min="1" max="1" width="23.140625" style="2" customWidth="1"/>
    <col min="2" max="2" width="13.140625" style="2" customWidth="1"/>
    <col min="3" max="3" width="38.5703125" style="52" customWidth="1"/>
    <col min="4" max="4" width="36.7109375" style="52" customWidth="1"/>
    <col min="5" max="5" width="17.7109375" style="52" customWidth="1"/>
    <col min="6" max="6" width="13.28515625" style="52" customWidth="1"/>
    <col min="7" max="7" width="17.7109375" style="55" customWidth="1"/>
    <col min="8" max="8" width="20.85546875" style="57" customWidth="1"/>
    <col min="9" max="9" width="23.28515625" style="57" customWidth="1"/>
    <col min="10" max="10" width="18.7109375" style="55" customWidth="1"/>
    <col min="11" max="11" width="17.5703125" style="55" customWidth="1"/>
    <col min="12" max="12" width="20.28515625" style="52" hidden="1" customWidth="1"/>
    <col min="13" max="13" width="15.85546875" style="52" hidden="1" customWidth="1"/>
    <col min="14" max="14" width="23.5703125" style="52" hidden="1" customWidth="1"/>
    <col min="15" max="15" width="15.85546875" style="52" hidden="1" customWidth="1"/>
    <col min="16" max="16" width="18.140625" style="52" hidden="1" customWidth="1"/>
    <col min="17" max="17" width="21.85546875" style="52" hidden="1" customWidth="1"/>
    <col min="18" max="20" width="0" style="52" hidden="1" customWidth="1"/>
    <col min="21" max="21" width="16" style="52" hidden="1" customWidth="1"/>
    <col min="22" max="22" width="14.5703125" style="52" hidden="1" customWidth="1"/>
    <col min="23" max="23" width="16" style="52" hidden="1" customWidth="1"/>
    <col min="24" max="32" width="0" style="52" hidden="1" customWidth="1"/>
    <col min="33" max="33" width="14.85546875" style="52" hidden="1" customWidth="1"/>
    <col min="34" max="34" width="21" style="52" customWidth="1"/>
    <col min="35" max="35" width="49.28515625" style="52" hidden="1" customWidth="1"/>
    <col min="36" max="16384" width="9.140625" style="52"/>
  </cols>
  <sheetData>
    <row r="1" spans="1:35">
      <c r="A1" s="2" t="s">
        <v>227</v>
      </c>
      <c r="C1" s="2"/>
      <c r="D1" s="2"/>
      <c r="E1" s="2"/>
      <c r="F1" s="2"/>
      <c r="G1" s="52"/>
      <c r="H1" s="52"/>
    </row>
    <row r="2" spans="1:35">
      <c r="C2" s="2"/>
      <c r="D2" s="2"/>
      <c r="E2" s="2"/>
      <c r="F2" s="2"/>
      <c r="G2" s="52"/>
      <c r="H2" s="52"/>
    </row>
    <row r="3" spans="1:35" ht="15.75" thickBot="1">
      <c r="A3" s="232" t="s">
        <v>271</v>
      </c>
      <c r="B3" s="232"/>
      <c r="C3" s="232"/>
      <c r="D3" s="2"/>
      <c r="E3" s="2"/>
      <c r="F3" s="2"/>
      <c r="G3" s="52"/>
      <c r="H3" s="52"/>
    </row>
    <row r="4" spans="1:35" ht="45" customHeight="1">
      <c r="A4" s="247" t="s">
        <v>122</v>
      </c>
      <c r="B4" s="250" t="s">
        <v>158</v>
      </c>
      <c r="C4" s="251"/>
      <c r="D4" s="247" t="s">
        <v>159</v>
      </c>
      <c r="E4" s="247" t="s">
        <v>94</v>
      </c>
      <c r="F4" s="247" t="s">
        <v>95</v>
      </c>
      <c r="G4" s="247" t="s">
        <v>96</v>
      </c>
      <c r="H4" s="247" t="s">
        <v>140</v>
      </c>
      <c r="I4" s="247" t="s">
        <v>141</v>
      </c>
      <c r="J4" s="248" t="s">
        <v>176</v>
      </c>
      <c r="K4" s="248" t="s">
        <v>177</v>
      </c>
      <c r="L4" s="247" t="s">
        <v>99</v>
      </c>
      <c r="M4" s="247" t="s">
        <v>100</v>
      </c>
      <c r="N4" s="247" t="s">
        <v>101</v>
      </c>
      <c r="O4" s="247" t="s">
        <v>102</v>
      </c>
      <c r="P4" s="247" t="s">
        <v>103</v>
      </c>
      <c r="Q4" s="247" t="s">
        <v>103</v>
      </c>
      <c r="R4" s="149" t="s">
        <v>106</v>
      </c>
      <c r="S4" s="149" t="s">
        <v>107</v>
      </c>
      <c r="T4" s="149" t="s">
        <v>107</v>
      </c>
      <c r="U4" s="149" t="s">
        <v>108</v>
      </c>
      <c r="V4" s="149" t="s">
        <v>109</v>
      </c>
      <c r="W4" s="149" t="s">
        <v>109</v>
      </c>
      <c r="X4" s="149" t="s">
        <v>110</v>
      </c>
      <c r="Y4" s="149" t="s">
        <v>111</v>
      </c>
      <c r="Z4" s="149" t="s">
        <v>111</v>
      </c>
      <c r="AA4" s="149" t="s">
        <v>112</v>
      </c>
      <c r="AB4" s="149" t="s">
        <v>113</v>
      </c>
      <c r="AC4" s="149" t="s">
        <v>113</v>
      </c>
      <c r="AD4" s="149" t="s">
        <v>114</v>
      </c>
      <c r="AE4" s="247" t="s">
        <v>115</v>
      </c>
      <c r="AF4" s="149" t="s">
        <v>115</v>
      </c>
      <c r="AG4" s="149" t="s">
        <v>116</v>
      </c>
      <c r="AH4" s="247" t="s">
        <v>143</v>
      </c>
      <c r="AI4" s="107" t="s">
        <v>119</v>
      </c>
    </row>
    <row r="5" spans="1:35" ht="30">
      <c r="A5" s="247"/>
      <c r="B5" s="252"/>
      <c r="C5" s="253"/>
      <c r="D5" s="247" t="s">
        <v>93</v>
      </c>
      <c r="E5" s="247"/>
      <c r="F5" s="247"/>
      <c r="G5" s="247"/>
      <c r="H5" s="247" t="s">
        <v>97</v>
      </c>
      <c r="I5" s="247" t="s">
        <v>97</v>
      </c>
      <c r="J5" s="249"/>
      <c r="K5" s="249"/>
      <c r="L5" s="247"/>
      <c r="M5" s="247" t="s">
        <v>98</v>
      </c>
      <c r="N5" s="247" t="s">
        <v>98</v>
      </c>
      <c r="O5" s="247" t="s">
        <v>98</v>
      </c>
      <c r="P5" s="247" t="s">
        <v>104</v>
      </c>
      <c r="Q5" s="247" t="s">
        <v>105</v>
      </c>
      <c r="R5" s="149" t="s">
        <v>98</v>
      </c>
      <c r="S5" s="149" t="s">
        <v>104</v>
      </c>
      <c r="T5" s="149" t="s">
        <v>105</v>
      </c>
      <c r="U5" s="149" t="s">
        <v>98</v>
      </c>
      <c r="V5" s="149" t="s">
        <v>104</v>
      </c>
      <c r="W5" s="149" t="s">
        <v>105</v>
      </c>
      <c r="X5" s="149" t="s">
        <v>98</v>
      </c>
      <c r="Y5" s="149" t="s">
        <v>104</v>
      </c>
      <c r="Z5" s="149" t="s">
        <v>105</v>
      </c>
      <c r="AA5" s="149" t="s">
        <v>98</v>
      </c>
      <c r="AB5" s="149" t="s">
        <v>104</v>
      </c>
      <c r="AC5" s="149" t="s">
        <v>105</v>
      </c>
      <c r="AD5" s="149" t="s">
        <v>98</v>
      </c>
      <c r="AE5" s="247"/>
      <c r="AF5" s="149" t="s">
        <v>105</v>
      </c>
      <c r="AG5" s="149" t="s">
        <v>117</v>
      </c>
      <c r="AH5" s="247"/>
      <c r="AI5" s="108" t="s">
        <v>121</v>
      </c>
    </row>
    <row r="6" spans="1:35" ht="37.5" customHeight="1">
      <c r="A6" s="149"/>
      <c r="B6" s="149" t="s">
        <v>212</v>
      </c>
      <c r="C6" s="149" t="s">
        <v>189</v>
      </c>
      <c r="D6" s="149"/>
      <c r="E6" s="149"/>
      <c r="F6" s="149"/>
      <c r="G6" s="149"/>
      <c r="H6" s="149"/>
      <c r="I6" s="149"/>
      <c r="J6" s="150"/>
      <c r="K6" s="150"/>
      <c r="L6" s="149"/>
      <c r="M6" s="149"/>
      <c r="N6" s="149"/>
      <c r="O6" s="149"/>
      <c r="P6" s="149"/>
      <c r="Q6" s="149"/>
      <c r="R6" s="105"/>
      <c r="S6" s="105"/>
      <c r="T6" s="105"/>
      <c r="U6" s="105"/>
      <c r="V6" s="105"/>
      <c r="W6" s="105"/>
      <c r="X6" s="105"/>
      <c r="Y6" s="105"/>
      <c r="Z6" s="105"/>
      <c r="AA6" s="105"/>
      <c r="AB6" s="105"/>
      <c r="AC6" s="105"/>
      <c r="AD6" s="105"/>
      <c r="AE6" s="105"/>
      <c r="AF6" s="149"/>
      <c r="AG6" s="149"/>
      <c r="AH6" s="149"/>
      <c r="AI6" s="110"/>
    </row>
    <row r="7" spans="1:35" ht="15.75" customHeight="1">
      <c r="A7" s="149">
        <v>0</v>
      </c>
      <c r="B7" s="234"/>
      <c r="C7" s="235"/>
      <c r="D7" s="109">
        <v>2</v>
      </c>
      <c r="E7" s="109">
        <v>3</v>
      </c>
      <c r="F7" s="109">
        <v>4</v>
      </c>
      <c r="G7" s="109">
        <v>5</v>
      </c>
      <c r="H7" s="109">
        <v>6</v>
      </c>
      <c r="I7" s="109">
        <v>7</v>
      </c>
      <c r="J7" s="109">
        <v>8</v>
      </c>
      <c r="K7" s="109" t="s">
        <v>142</v>
      </c>
      <c r="L7" s="109"/>
      <c r="M7" s="109"/>
      <c r="N7" s="109"/>
      <c r="O7" s="109"/>
      <c r="P7" s="109"/>
      <c r="Q7" s="109"/>
      <c r="R7" s="42"/>
      <c r="S7" s="42"/>
      <c r="T7" s="42"/>
      <c r="U7" s="42"/>
      <c r="V7" s="42"/>
      <c r="W7" s="42"/>
      <c r="X7" s="42"/>
      <c r="Y7" s="42"/>
      <c r="Z7" s="42"/>
      <c r="AA7" s="42"/>
      <c r="AB7" s="42"/>
      <c r="AC7" s="42"/>
      <c r="AD7" s="42"/>
      <c r="AE7" s="42"/>
      <c r="AF7" s="109"/>
      <c r="AG7" s="109"/>
      <c r="AH7" s="109"/>
      <c r="AI7" s="110"/>
    </row>
    <row r="8" spans="1:35" s="70" customFormat="1" ht="43.5" customHeight="1">
      <c r="A8" s="236" t="s">
        <v>120</v>
      </c>
      <c r="B8" s="194"/>
      <c r="C8" s="237" t="s">
        <v>120</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9"/>
    </row>
    <row r="9" spans="1:35" s="70" customFormat="1" ht="47.25" customHeight="1">
      <c r="A9" s="236"/>
      <c r="B9" s="156">
        <v>21</v>
      </c>
      <c r="C9" s="199" t="s">
        <v>72</v>
      </c>
      <c r="D9" s="64"/>
      <c r="E9" s="64"/>
      <c r="F9" s="64"/>
      <c r="G9" s="88"/>
      <c r="H9" s="89"/>
      <c r="I9" s="16">
        <f>I10+I11+I12+I13</f>
        <v>210120</v>
      </c>
      <c r="J9" s="16"/>
      <c r="K9" s="16">
        <f t="shared" ref="K9:K35" si="0">I9+J9</f>
        <v>210120</v>
      </c>
      <c r="L9" s="64"/>
      <c r="M9" s="64"/>
      <c r="N9" s="64"/>
      <c r="O9" s="64"/>
      <c r="P9" s="64"/>
      <c r="Q9" s="64"/>
      <c r="R9" s="64"/>
      <c r="S9" s="64"/>
      <c r="T9" s="64"/>
      <c r="U9" s="64"/>
      <c r="V9" s="64"/>
      <c r="W9" s="64"/>
      <c r="X9" s="64"/>
      <c r="Y9" s="64"/>
      <c r="Z9" s="64"/>
      <c r="AA9" s="64"/>
      <c r="AB9" s="64"/>
      <c r="AC9" s="64"/>
      <c r="AD9" s="64"/>
      <c r="AE9" s="64"/>
      <c r="AF9" s="64"/>
      <c r="AG9" s="64"/>
      <c r="AH9" s="64"/>
    </row>
    <row r="10" spans="1:35" s="70" customFormat="1" ht="60">
      <c r="A10" s="236"/>
      <c r="B10" s="194"/>
      <c r="C10" s="111" t="s">
        <v>213</v>
      </c>
      <c r="D10" s="200" t="s">
        <v>214</v>
      </c>
      <c r="E10" s="113" t="s">
        <v>123</v>
      </c>
      <c r="F10" s="114" t="s">
        <v>56</v>
      </c>
      <c r="G10" s="115">
        <v>16</v>
      </c>
      <c r="H10" s="116">
        <v>7140</v>
      </c>
      <c r="I10" s="116">
        <f t="shared" ref="I10:I18" si="1">G10*H10</f>
        <v>114240</v>
      </c>
      <c r="J10" s="89">
        <f>I10*0%</f>
        <v>0</v>
      </c>
      <c r="K10" s="89">
        <f t="shared" si="0"/>
        <v>114240</v>
      </c>
      <c r="L10" s="64"/>
      <c r="M10" s="64"/>
      <c r="N10" s="64"/>
      <c r="O10" s="64"/>
      <c r="P10" s="64"/>
      <c r="Q10" s="64"/>
      <c r="R10" s="64"/>
      <c r="S10" s="64"/>
      <c r="T10" s="64"/>
      <c r="U10" s="64"/>
      <c r="V10" s="64"/>
      <c r="W10" s="64"/>
      <c r="X10" s="64"/>
      <c r="Y10" s="64"/>
      <c r="Z10" s="64"/>
      <c r="AA10" s="64"/>
      <c r="AB10" s="64"/>
      <c r="AC10" s="64"/>
      <c r="AD10" s="64"/>
      <c r="AE10" s="64"/>
      <c r="AF10" s="64"/>
      <c r="AG10" s="64"/>
      <c r="AH10" s="64"/>
    </row>
    <row r="11" spans="1:35" s="70" customFormat="1" ht="30">
      <c r="A11" s="236"/>
      <c r="B11" s="194"/>
      <c r="C11" s="111" t="s">
        <v>215</v>
      </c>
      <c r="D11" s="112" t="s">
        <v>250</v>
      </c>
      <c r="E11" s="113"/>
      <c r="F11" s="114" t="s">
        <v>57</v>
      </c>
      <c r="G11" s="115">
        <f>2*10*24</f>
        <v>480</v>
      </c>
      <c r="H11" s="116">
        <v>85</v>
      </c>
      <c r="I11" s="116">
        <f t="shared" si="1"/>
        <v>40800</v>
      </c>
      <c r="J11" s="89">
        <f>I11*0%</f>
        <v>0</v>
      </c>
      <c r="K11" s="89">
        <f t="shared" si="0"/>
        <v>40800</v>
      </c>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5" s="70" customFormat="1">
      <c r="A12" s="236"/>
      <c r="B12" s="194"/>
      <c r="C12" s="111" t="s">
        <v>163</v>
      </c>
      <c r="D12" s="112" t="s">
        <v>250</v>
      </c>
      <c r="E12" s="117"/>
      <c r="F12" s="114" t="s">
        <v>57</v>
      </c>
      <c r="G12" s="115">
        <f>2*10*24</f>
        <v>480</v>
      </c>
      <c r="H12" s="116">
        <v>85</v>
      </c>
      <c r="I12" s="116">
        <f t="shared" si="1"/>
        <v>40800</v>
      </c>
      <c r="J12" s="89">
        <f>I12*0%</f>
        <v>0</v>
      </c>
      <c r="K12" s="89">
        <f t="shared" si="0"/>
        <v>40800</v>
      </c>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5" s="70" customFormat="1">
      <c r="A13" s="236"/>
      <c r="B13" s="194"/>
      <c r="C13" s="111" t="s">
        <v>1</v>
      </c>
      <c r="D13" s="112" t="s">
        <v>251</v>
      </c>
      <c r="E13" s="117"/>
      <c r="F13" s="114" t="s">
        <v>57</v>
      </c>
      <c r="G13" s="115">
        <f>1*7*24</f>
        <v>168</v>
      </c>
      <c r="H13" s="116">
        <v>85</v>
      </c>
      <c r="I13" s="116">
        <f t="shared" si="1"/>
        <v>14280</v>
      </c>
      <c r="J13" s="89">
        <f>I13*0%</f>
        <v>0</v>
      </c>
      <c r="K13" s="89">
        <f t="shared" si="0"/>
        <v>14280</v>
      </c>
      <c r="L13" s="64"/>
      <c r="M13" s="64"/>
      <c r="N13" s="64"/>
      <c r="O13" s="64"/>
      <c r="P13" s="64"/>
      <c r="Q13" s="64"/>
      <c r="R13" s="64"/>
      <c r="S13" s="64"/>
      <c r="T13" s="64"/>
      <c r="U13" s="64"/>
      <c r="V13" s="64"/>
      <c r="W13" s="64"/>
      <c r="X13" s="64"/>
      <c r="Y13" s="64"/>
      <c r="Z13" s="64"/>
      <c r="AA13" s="64"/>
      <c r="AB13" s="64"/>
      <c r="AC13" s="64"/>
      <c r="AD13" s="64"/>
      <c r="AE13" s="64"/>
      <c r="AF13" s="64"/>
      <c r="AG13" s="64"/>
      <c r="AH13" s="64"/>
    </row>
    <row r="14" spans="1:35" s="70" customFormat="1" ht="30">
      <c r="A14" s="236"/>
      <c r="B14" s="156">
        <v>24</v>
      </c>
      <c r="C14" s="199" t="s">
        <v>194</v>
      </c>
      <c r="D14" s="67" t="s">
        <v>218</v>
      </c>
      <c r="E14" s="64"/>
      <c r="F14" s="64" t="s">
        <v>2</v>
      </c>
      <c r="G14" s="88">
        <v>1</v>
      </c>
      <c r="H14" s="89">
        <v>40000</v>
      </c>
      <c r="I14" s="16">
        <f t="shared" si="1"/>
        <v>40000</v>
      </c>
      <c r="J14" s="16">
        <f>I14*0.19</f>
        <v>7600</v>
      </c>
      <c r="K14" s="16">
        <f t="shared" si="0"/>
        <v>47600</v>
      </c>
      <c r="L14" s="64"/>
      <c r="M14" s="64"/>
      <c r="N14" s="64"/>
      <c r="O14" s="64"/>
      <c r="P14" s="64"/>
      <c r="Q14" s="64"/>
      <c r="R14" s="64"/>
      <c r="S14" s="64"/>
      <c r="T14" s="64"/>
      <c r="U14" s="64"/>
      <c r="V14" s="64"/>
      <c r="W14" s="64"/>
      <c r="X14" s="64"/>
      <c r="Y14" s="64"/>
      <c r="Z14" s="64"/>
      <c r="AA14" s="64"/>
      <c r="AB14" s="64"/>
      <c r="AC14" s="64"/>
      <c r="AD14" s="64"/>
      <c r="AE14" s="64"/>
      <c r="AF14" s="64"/>
      <c r="AG14" s="64"/>
      <c r="AH14" s="64"/>
    </row>
    <row r="15" spans="1:35" s="70" customFormat="1" ht="89.25" customHeight="1">
      <c r="A15" s="236"/>
      <c r="B15" s="194">
        <v>26</v>
      </c>
      <c r="C15" s="118" t="s">
        <v>181</v>
      </c>
      <c r="D15" s="154" t="s">
        <v>219</v>
      </c>
      <c r="E15" s="201" t="s">
        <v>220</v>
      </c>
      <c r="F15" s="64" t="s">
        <v>2</v>
      </c>
      <c r="G15" s="88">
        <v>1</v>
      </c>
      <c r="H15" s="89">
        <v>10000</v>
      </c>
      <c r="I15" s="116">
        <f t="shared" si="1"/>
        <v>10000</v>
      </c>
      <c r="J15" s="89">
        <f>I15*0.19</f>
        <v>1900</v>
      </c>
      <c r="K15" s="89">
        <f t="shared" si="0"/>
        <v>11900</v>
      </c>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s="70" customFormat="1" ht="64.5" customHeight="1">
      <c r="A16" s="236"/>
      <c r="B16" s="194">
        <v>76</v>
      </c>
      <c r="C16" s="121" t="s">
        <v>75</v>
      </c>
      <c r="D16" s="119" t="s">
        <v>221</v>
      </c>
      <c r="E16" s="201" t="s">
        <v>220</v>
      </c>
      <c r="F16" s="64" t="s">
        <v>2</v>
      </c>
      <c r="G16" s="88">
        <v>1</v>
      </c>
      <c r="H16" s="89">
        <v>400</v>
      </c>
      <c r="I16" s="120">
        <f t="shared" si="1"/>
        <v>400</v>
      </c>
      <c r="J16" s="120">
        <f>I16*0.19</f>
        <v>76</v>
      </c>
      <c r="K16" s="16">
        <f t="shared" si="0"/>
        <v>476</v>
      </c>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s="70" customFormat="1" ht="75" customHeight="1">
      <c r="A17" s="236"/>
      <c r="B17" s="194">
        <v>27</v>
      </c>
      <c r="C17" s="121" t="s">
        <v>182</v>
      </c>
      <c r="D17" s="64" t="s">
        <v>138</v>
      </c>
      <c r="E17" s="201" t="s">
        <v>220</v>
      </c>
      <c r="F17" s="64" t="s">
        <v>56</v>
      </c>
      <c r="G17" s="88">
        <v>12</v>
      </c>
      <c r="H17" s="89">
        <v>1000</v>
      </c>
      <c r="I17" s="89">
        <f t="shared" si="1"/>
        <v>12000</v>
      </c>
      <c r="J17" s="89">
        <f>I17*0.19</f>
        <v>2280</v>
      </c>
      <c r="K17" s="89">
        <f t="shared" si="0"/>
        <v>14280</v>
      </c>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s="70" customFormat="1" ht="36" customHeight="1">
      <c r="A18" s="236"/>
      <c r="B18" s="194">
        <v>30</v>
      </c>
      <c r="C18" s="121" t="s">
        <v>73</v>
      </c>
      <c r="D18" s="65" t="s">
        <v>139</v>
      </c>
      <c r="E18" s="64"/>
      <c r="F18" s="64" t="s">
        <v>56</v>
      </c>
      <c r="G18" s="88">
        <v>12</v>
      </c>
      <c r="H18" s="89">
        <v>1000</v>
      </c>
      <c r="I18" s="16">
        <f t="shared" si="1"/>
        <v>12000</v>
      </c>
      <c r="J18" s="120">
        <f>I18*0.19</f>
        <v>2280</v>
      </c>
      <c r="K18" s="16">
        <f t="shared" si="0"/>
        <v>14280</v>
      </c>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s="70" customFormat="1" ht="36" customHeight="1">
      <c r="A19" s="236"/>
      <c r="B19" s="156"/>
      <c r="C19" s="160" t="s">
        <v>125</v>
      </c>
      <c r="D19" s="64"/>
      <c r="E19" s="64"/>
      <c r="F19" s="64"/>
      <c r="G19" s="88"/>
      <c r="H19" s="89"/>
      <c r="I19" s="89"/>
      <c r="J19" s="89"/>
      <c r="K19" s="89">
        <f t="shared" si="0"/>
        <v>0</v>
      </c>
      <c r="L19" s="64"/>
      <c r="M19" s="64"/>
      <c r="N19" s="64"/>
      <c r="O19" s="64"/>
      <c r="P19" s="64"/>
      <c r="Q19" s="64"/>
      <c r="R19" s="64"/>
      <c r="S19" s="64"/>
      <c r="T19" s="64"/>
      <c r="U19" s="64"/>
      <c r="V19" s="64"/>
      <c r="W19" s="64"/>
      <c r="X19" s="64"/>
      <c r="Y19" s="64"/>
      <c r="Z19" s="64"/>
      <c r="AA19" s="64"/>
      <c r="AB19" s="64"/>
      <c r="AC19" s="64"/>
      <c r="AD19" s="64"/>
      <c r="AE19" s="64"/>
      <c r="AF19" s="64"/>
      <c r="AG19" s="64"/>
      <c r="AH19" s="64"/>
    </row>
    <row r="20" spans="1:34" s="70" customFormat="1" ht="36" customHeight="1">
      <c r="A20" s="151" t="s">
        <v>137</v>
      </c>
      <c r="B20" s="151"/>
      <c r="C20" s="160"/>
      <c r="D20" s="64"/>
      <c r="E20" s="64"/>
      <c r="F20" s="64"/>
      <c r="G20" s="88"/>
      <c r="H20" s="89"/>
      <c r="I20" s="123">
        <f>I9+I14+I15+I16+I17+I18</f>
        <v>284520</v>
      </c>
      <c r="J20" s="123">
        <f>J9+J14+J15+J16+J17+J18</f>
        <v>14136</v>
      </c>
      <c r="K20" s="123">
        <f>K9+K14+K15+K16+K17+K18</f>
        <v>298656</v>
      </c>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row>
    <row r="21" spans="1:34" s="70" customFormat="1" ht="30">
      <c r="A21" s="240" t="s">
        <v>124</v>
      </c>
      <c r="B21" s="148"/>
      <c r="C21" s="77" t="s">
        <v>222</v>
      </c>
      <c r="D21" s="64"/>
      <c r="E21" s="64"/>
      <c r="F21" s="64"/>
      <c r="G21" s="90"/>
      <c r="H21" s="90"/>
      <c r="I21" s="15">
        <f>I22</f>
        <v>168000</v>
      </c>
      <c r="J21" s="15">
        <f>J22</f>
        <v>31920</v>
      </c>
      <c r="K21" s="15">
        <f t="shared" si="0"/>
        <v>199920</v>
      </c>
      <c r="L21" s="64"/>
      <c r="M21" s="64"/>
      <c r="N21" s="64"/>
      <c r="O21" s="64"/>
      <c r="P21" s="64"/>
      <c r="Q21" s="64"/>
      <c r="R21" s="64"/>
      <c r="S21" s="64"/>
      <c r="T21" s="64"/>
      <c r="U21" s="64"/>
      <c r="V21" s="64"/>
      <c r="W21" s="64"/>
      <c r="X21" s="64"/>
      <c r="Y21" s="64"/>
      <c r="Z21" s="64"/>
      <c r="AA21" s="64"/>
      <c r="AB21" s="64"/>
      <c r="AC21" s="64"/>
      <c r="AD21" s="64"/>
      <c r="AE21" s="64"/>
      <c r="AF21" s="64"/>
      <c r="AG21" s="64"/>
      <c r="AH21" s="64"/>
    </row>
    <row r="22" spans="1:34" s="70" customFormat="1" ht="135">
      <c r="A22" s="240"/>
      <c r="B22" s="148">
        <v>16</v>
      </c>
      <c r="C22" s="126" t="s">
        <v>71</v>
      </c>
      <c r="D22" s="127" t="s">
        <v>127</v>
      </c>
      <c r="E22" s="201" t="s">
        <v>220</v>
      </c>
      <c r="F22" s="64" t="s">
        <v>4</v>
      </c>
      <c r="G22" s="88">
        <v>2</v>
      </c>
      <c r="H22" s="89">
        <v>84000</v>
      </c>
      <c r="I22" s="89">
        <f>G22*H22</f>
        <v>168000</v>
      </c>
      <c r="J22" s="91">
        <f>I22*0.19</f>
        <v>31920</v>
      </c>
      <c r="K22" s="89">
        <f t="shared" si="0"/>
        <v>199920</v>
      </c>
      <c r="L22" s="64"/>
      <c r="M22" s="64"/>
      <c r="N22" s="64"/>
      <c r="O22" s="64"/>
      <c r="P22" s="64"/>
      <c r="Q22" s="64"/>
      <c r="R22" s="64"/>
      <c r="S22" s="64"/>
      <c r="T22" s="64"/>
      <c r="U22" s="64"/>
      <c r="V22" s="64"/>
      <c r="W22" s="64"/>
      <c r="X22" s="64"/>
      <c r="Y22" s="64"/>
      <c r="Z22" s="64"/>
      <c r="AA22" s="64"/>
      <c r="AB22" s="64"/>
      <c r="AC22" s="64"/>
      <c r="AD22" s="64"/>
      <c r="AE22" s="64"/>
      <c r="AF22" s="64"/>
      <c r="AG22" s="64"/>
      <c r="AH22" s="64"/>
    </row>
    <row r="23" spans="1:34" s="96" customFormat="1" ht="105">
      <c r="A23" s="240"/>
      <c r="B23" s="148">
        <v>16</v>
      </c>
      <c r="C23" s="128" t="s">
        <v>71</v>
      </c>
      <c r="D23" s="129" t="s">
        <v>223</v>
      </c>
      <c r="E23" s="201" t="s">
        <v>220</v>
      </c>
      <c r="F23" s="92" t="s">
        <v>2</v>
      </c>
      <c r="G23" s="93">
        <v>1</v>
      </c>
      <c r="H23" s="94">
        <v>10000</v>
      </c>
      <c r="I23" s="94">
        <f>G23*H23</f>
        <v>10000</v>
      </c>
      <c r="J23" s="94">
        <v>0</v>
      </c>
      <c r="K23" s="94">
        <f t="shared" si="0"/>
        <v>10000</v>
      </c>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s="70" customFormat="1" ht="30">
      <c r="A24" s="97" t="s">
        <v>133</v>
      </c>
      <c r="B24" s="156"/>
      <c r="C24" s="130"/>
      <c r="D24" s="127"/>
      <c r="E24" s="64"/>
      <c r="F24" s="64"/>
      <c r="G24" s="88"/>
      <c r="H24" s="89"/>
      <c r="I24" s="16">
        <f>I22+I23</f>
        <v>178000</v>
      </c>
      <c r="J24" s="16">
        <f>J22+J23</f>
        <v>31920</v>
      </c>
      <c r="K24" s="16">
        <f>K22+K23</f>
        <v>209920</v>
      </c>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row>
    <row r="25" spans="1:34" s="70" customFormat="1" ht="30">
      <c r="A25" s="241" t="s">
        <v>126</v>
      </c>
      <c r="B25" s="148"/>
      <c r="C25" s="77" t="s">
        <v>224</v>
      </c>
      <c r="D25" s="64"/>
      <c r="E25" s="64"/>
      <c r="F25" s="64"/>
      <c r="G25" s="90"/>
      <c r="H25" s="90"/>
      <c r="I25" s="15">
        <f>I26+I27+I28</f>
        <v>298000</v>
      </c>
      <c r="J25" s="15">
        <f>J26+J27+J28</f>
        <v>38000</v>
      </c>
      <c r="K25" s="15">
        <f>K26+K27+K28</f>
        <v>336000</v>
      </c>
      <c r="L25" s="64"/>
      <c r="M25" s="64"/>
      <c r="N25" s="64"/>
      <c r="O25" s="64"/>
      <c r="P25" s="64"/>
      <c r="Q25" s="64"/>
      <c r="R25" s="64"/>
      <c r="S25" s="64"/>
      <c r="T25" s="64"/>
      <c r="U25" s="64"/>
      <c r="V25" s="64"/>
      <c r="W25" s="64"/>
      <c r="X25" s="64"/>
      <c r="Y25" s="64"/>
      <c r="Z25" s="64"/>
      <c r="AA25" s="64"/>
      <c r="AB25" s="64"/>
      <c r="AC25" s="64"/>
      <c r="AD25" s="64"/>
      <c r="AE25" s="64"/>
      <c r="AF25" s="64"/>
      <c r="AG25" s="64"/>
      <c r="AH25" s="64"/>
    </row>
    <row r="26" spans="1:34" s="70" customFormat="1" ht="30">
      <c r="A26" s="242"/>
      <c r="B26" s="148">
        <v>100</v>
      </c>
      <c r="C26" s="131" t="s">
        <v>65</v>
      </c>
      <c r="D26" s="65" t="s">
        <v>129</v>
      </c>
      <c r="E26" s="201" t="s">
        <v>220</v>
      </c>
      <c r="F26" s="64" t="s">
        <v>128</v>
      </c>
      <c r="G26" s="88">
        <v>1</v>
      </c>
      <c r="H26" s="89">
        <v>200000</v>
      </c>
      <c r="I26" s="89">
        <f>G26*H26</f>
        <v>200000</v>
      </c>
      <c r="J26" s="91">
        <f>I26*0.19</f>
        <v>38000</v>
      </c>
      <c r="K26" s="89">
        <f t="shared" si="0"/>
        <v>238000</v>
      </c>
      <c r="L26" s="64"/>
      <c r="M26" s="64"/>
      <c r="N26" s="64"/>
      <c r="O26" s="64"/>
      <c r="P26" s="64"/>
      <c r="Q26" s="64"/>
      <c r="R26" s="64"/>
      <c r="S26" s="64"/>
      <c r="T26" s="64"/>
      <c r="U26" s="64"/>
      <c r="V26" s="64"/>
      <c r="W26" s="64"/>
      <c r="X26" s="64"/>
      <c r="Y26" s="64"/>
      <c r="Z26" s="64"/>
      <c r="AA26" s="64"/>
      <c r="AB26" s="64"/>
      <c r="AC26" s="64"/>
      <c r="AD26" s="64"/>
      <c r="AE26" s="64"/>
      <c r="AF26" s="64"/>
      <c r="AG26" s="64"/>
      <c r="AH26" s="64"/>
    </row>
    <row r="27" spans="1:34" s="70" customFormat="1" ht="30">
      <c r="A27" s="242"/>
      <c r="B27" s="148">
        <v>87</v>
      </c>
      <c r="C27" s="202" t="s">
        <v>78</v>
      </c>
      <c r="D27" s="65" t="s">
        <v>171</v>
      </c>
      <c r="E27" s="64"/>
      <c r="F27" s="64" t="s">
        <v>57</v>
      </c>
      <c r="G27" s="88">
        <f>2*300</f>
        <v>600</v>
      </c>
      <c r="H27" s="89">
        <v>140</v>
      </c>
      <c r="I27" s="89">
        <f>G27*H27</f>
        <v>84000</v>
      </c>
      <c r="J27" s="91">
        <v>0</v>
      </c>
      <c r="K27" s="89">
        <f t="shared" si="0"/>
        <v>84000</v>
      </c>
      <c r="L27" s="64"/>
      <c r="M27" s="64"/>
      <c r="N27" s="64"/>
      <c r="O27" s="64"/>
      <c r="P27" s="64"/>
      <c r="Q27" s="64"/>
      <c r="R27" s="64"/>
      <c r="S27" s="64"/>
      <c r="T27" s="64"/>
      <c r="U27" s="64"/>
      <c r="V27" s="64"/>
      <c r="W27" s="64"/>
      <c r="X27" s="64"/>
      <c r="Y27" s="64"/>
      <c r="Z27" s="64"/>
      <c r="AA27" s="64"/>
      <c r="AB27" s="64"/>
      <c r="AC27" s="64"/>
      <c r="AD27" s="64"/>
      <c r="AE27" s="64"/>
      <c r="AF27" s="64"/>
      <c r="AG27" s="64"/>
      <c r="AH27" s="64"/>
    </row>
    <row r="28" spans="1:34" s="70" customFormat="1" ht="30">
      <c r="A28" s="242"/>
      <c r="B28" s="148">
        <v>87</v>
      </c>
      <c r="C28" s="202" t="s">
        <v>78</v>
      </c>
      <c r="D28" s="65" t="s">
        <v>172</v>
      </c>
      <c r="E28" s="64"/>
      <c r="F28" s="64" t="s">
        <v>57</v>
      </c>
      <c r="G28" s="88">
        <v>100</v>
      </c>
      <c r="H28" s="89">
        <v>140</v>
      </c>
      <c r="I28" s="89">
        <f>G28*H28</f>
        <v>14000</v>
      </c>
      <c r="J28" s="91">
        <v>0</v>
      </c>
      <c r="K28" s="89">
        <f t="shared" si="0"/>
        <v>14000</v>
      </c>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s="70" customFormat="1" ht="30">
      <c r="A29" s="242"/>
      <c r="B29" s="148"/>
      <c r="C29" s="77" t="s">
        <v>225</v>
      </c>
      <c r="D29" s="64"/>
      <c r="E29" s="64"/>
      <c r="F29" s="64"/>
      <c r="G29" s="90"/>
      <c r="H29" s="90"/>
      <c r="I29" s="15">
        <f>I30</f>
        <v>500000</v>
      </c>
      <c r="J29" s="15">
        <f>J30</f>
        <v>95000</v>
      </c>
      <c r="K29" s="15">
        <f>K30</f>
        <v>595000</v>
      </c>
      <c r="L29" s="64"/>
      <c r="M29" s="64"/>
      <c r="N29" s="64"/>
      <c r="O29" s="64"/>
      <c r="P29" s="64"/>
      <c r="Q29" s="64"/>
      <c r="R29" s="64"/>
      <c r="S29" s="64"/>
      <c r="T29" s="64"/>
      <c r="U29" s="64"/>
      <c r="V29" s="64"/>
      <c r="W29" s="64"/>
      <c r="X29" s="64"/>
      <c r="Y29" s="64"/>
      <c r="Z29" s="64"/>
      <c r="AA29" s="64"/>
      <c r="AB29" s="64"/>
      <c r="AC29" s="64"/>
      <c r="AD29" s="64"/>
      <c r="AE29" s="64"/>
      <c r="AF29" s="64"/>
      <c r="AG29" s="64"/>
      <c r="AH29" s="64"/>
    </row>
    <row r="30" spans="1:34" s="70" customFormat="1" ht="75">
      <c r="A30" s="242"/>
      <c r="B30" s="148">
        <v>104</v>
      </c>
      <c r="C30" s="203" t="s">
        <v>207</v>
      </c>
      <c r="D30" s="67" t="s">
        <v>130</v>
      </c>
      <c r="E30" s="201" t="s">
        <v>220</v>
      </c>
      <c r="F30" s="64" t="s">
        <v>128</v>
      </c>
      <c r="G30" s="88">
        <v>5</v>
      </c>
      <c r="H30" s="89">
        <v>100000</v>
      </c>
      <c r="I30" s="89">
        <f>G30*H30</f>
        <v>500000</v>
      </c>
      <c r="J30" s="91">
        <f>I30*0.19</f>
        <v>95000</v>
      </c>
      <c r="K30" s="89">
        <f t="shared" si="0"/>
        <v>595000</v>
      </c>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s="70" customFormat="1" ht="30">
      <c r="A31" s="242"/>
      <c r="B31" s="148"/>
      <c r="C31" s="77" t="s">
        <v>226</v>
      </c>
      <c r="D31" s="64"/>
      <c r="E31" s="64"/>
      <c r="F31" s="64"/>
      <c r="G31" s="90"/>
      <c r="H31" s="90"/>
      <c r="I31" s="15">
        <f>I32</f>
        <v>25000</v>
      </c>
      <c r="J31" s="15">
        <f>J32</f>
        <v>4750</v>
      </c>
      <c r="K31" s="15">
        <f>K32</f>
        <v>29750</v>
      </c>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s="70" customFormat="1" ht="45">
      <c r="A32" s="243"/>
      <c r="B32" s="148">
        <v>104</v>
      </c>
      <c r="C32" s="203" t="s">
        <v>207</v>
      </c>
      <c r="D32" s="65" t="s">
        <v>131</v>
      </c>
      <c r="E32" s="201" t="s">
        <v>220</v>
      </c>
      <c r="F32" s="64" t="s">
        <v>128</v>
      </c>
      <c r="G32" s="88">
        <v>1</v>
      </c>
      <c r="H32" s="89">
        <v>25000</v>
      </c>
      <c r="I32" s="89">
        <f>G32*H32</f>
        <v>25000</v>
      </c>
      <c r="J32" s="91">
        <f>I32*0.19</f>
        <v>4750</v>
      </c>
      <c r="K32" s="89">
        <f t="shared" si="0"/>
        <v>29750</v>
      </c>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85" customFormat="1">
      <c r="A33" s="82" t="s">
        <v>132</v>
      </c>
      <c r="B33" s="82"/>
      <c r="C33" s="82"/>
      <c r="D33" s="82"/>
      <c r="E33" s="82"/>
      <c r="F33" s="82"/>
      <c r="G33" s="98"/>
      <c r="H33" s="98"/>
      <c r="I33" s="15">
        <f>I31+I29+I25</f>
        <v>823000</v>
      </c>
      <c r="J33" s="15">
        <f>J31+J29+J25</f>
        <v>137750</v>
      </c>
      <c r="K33" s="15">
        <f t="shared" si="0"/>
        <v>960750</v>
      </c>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82"/>
    </row>
    <row r="34" spans="1:34" s="70" customFormat="1">
      <c r="A34" s="82" t="s">
        <v>135</v>
      </c>
      <c r="B34" s="82"/>
      <c r="C34" s="64"/>
      <c r="D34" s="64"/>
      <c r="E34" s="64"/>
      <c r="F34" s="64"/>
      <c r="G34" s="88"/>
      <c r="H34" s="89"/>
      <c r="I34" s="89"/>
      <c r="J34" s="89"/>
      <c r="K34" s="89">
        <f t="shared" si="0"/>
        <v>0</v>
      </c>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34" s="70" customFormat="1">
      <c r="A35" s="82" t="s">
        <v>134</v>
      </c>
      <c r="B35" s="82"/>
      <c r="C35" s="64"/>
      <c r="D35" s="64"/>
      <c r="E35" s="64"/>
      <c r="F35" s="64"/>
      <c r="G35" s="88"/>
      <c r="H35" s="89"/>
      <c r="I35" s="89"/>
      <c r="J35" s="89"/>
      <c r="K35" s="89">
        <f t="shared" si="0"/>
        <v>0</v>
      </c>
      <c r="L35" s="64"/>
      <c r="M35" s="64"/>
      <c r="N35" s="64"/>
      <c r="O35" s="64"/>
      <c r="P35" s="64"/>
      <c r="Q35" s="64"/>
      <c r="R35" s="64"/>
      <c r="S35" s="64"/>
      <c r="T35" s="64"/>
      <c r="U35" s="64"/>
      <c r="V35" s="64"/>
      <c r="W35" s="64"/>
      <c r="X35" s="64"/>
      <c r="Y35" s="64"/>
      <c r="Z35" s="64"/>
      <c r="AA35" s="64"/>
      <c r="AB35" s="64"/>
      <c r="AC35" s="64"/>
      <c r="AD35" s="64"/>
      <c r="AE35" s="64"/>
      <c r="AF35" s="64"/>
      <c r="AG35" s="64"/>
      <c r="AH35" s="64"/>
    </row>
    <row r="36" spans="1:34" s="85" customFormat="1">
      <c r="A36" s="244" t="s">
        <v>136</v>
      </c>
      <c r="B36" s="245"/>
      <c r="C36" s="246"/>
      <c r="D36" s="82"/>
      <c r="E36" s="82"/>
      <c r="F36" s="82"/>
      <c r="G36" s="98"/>
      <c r="H36" s="98"/>
      <c r="I36" s="15">
        <f>I20+I24+I33</f>
        <v>1285520</v>
      </c>
      <c r="J36" s="15">
        <f>J20+J24+J33</f>
        <v>183806</v>
      </c>
      <c r="K36" s="15">
        <f>K20+K24+K33</f>
        <v>1469326</v>
      </c>
      <c r="L36" s="82"/>
      <c r="M36" s="82"/>
      <c r="N36" s="82"/>
      <c r="O36" s="82"/>
      <c r="P36" s="82"/>
      <c r="Q36" s="82"/>
      <c r="R36" s="82"/>
      <c r="S36" s="82"/>
      <c r="T36" s="82"/>
      <c r="U36" s="82"/>
      <c r="V36" s="82"/>
      <c r="W36" s="82"/>
      <c r="X36" s="82"/>
      <c r="Y36" s="82"/>
      <c r="Z36" s="82"/>
      <c r="AA36" s="82"/>
      <c r="AB36" s="82"/>
      <c r="AC36" s="82"/>
      <c r="AD36" s="82"/>
      <c r="AE36" s="82"/>
      <c r="AF36" s="82"/>
      <c r="AG36" s="82"/>
      <c r="AH36" s="82"/>
    </row>
    <row r="39" spans="1:34" ht="42" customHeight="1">
      <c r="A39" s="39" t="s">
        <v>5</v>
      </c>
      <c r="B39" s="39"/>
      <c r="C39" s="233" t="s">
        <v>6</v>
      </c>
      <c r="D39" s="233"/>
      <c r="E39" s="233"/>
    </row>
    <row r="40" spans="1:34" ht="45.75" customHeight="1">
      <c r="A40" s="54" t="s">
        <v>7</v>
      </c>
      <c r="B40" s="54"/>
      <c r="C40" s="233" t="s">
        <v>8</v>
      </c>
      <c r="D40" s="233"/>
      <c r="E40" s="233"/>
    </row>
  </sheetData>
  <mergeCells count="27">
    <mergeCell ref="L4:L5"/>
    <mergeCell ref="A3:C3"/>
    <mergeCell ref="A4:A5"/>
    <mergeCell ref="B4:C5"/>
    <mergeCell ref="D4:D5"/>
    <mergeCell ref="E4:E5"/>
    <mergeCell ref="F4:F5"/>
    <mergeCell ref="N4:N5"/>
    <mergeCell ref="O4:O5"/>
    <mergeCell ref="P4:P5"/>
    <mergeCell ref="Q4:Q5"/>
    <mergeCell ref="AE4:AE5"/>
    <mergeCell ref="G4:G5"/>
    <mergeCell ref="H4:H5"/>
    <mergeCell ref="I4:I5"/>
    <mergeCell ref="J4:J5"/>
    <mergeCell ref="K4:K5"/>
    <mergeCell ref="AH4:AH5"/>
    <mergeCell ref="C39:E39"/>
    <mergeCell ref="C40:E40"/>
    <mergeCell ref="B7:C7"/>
    <mergeCell ref="A8:A19"/>
    <mergeCell ref="C8:AH8"/>
    <mergeCell ref="A21:A23"/>
    <mergeCell ref="A25:A32"/>
    <mergeCell ref="A36:C36"/>
    <mergeCell ref="M4:M5"/>
  </mergeCells>
  <pageMargins left="0.7" right="0.7" top="0.75" bottom="0.75" header="0.3" footer="0.3"/>
  <pageSetup paperSize="9" scale="50"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dimension ref="A1:AI40"/>
  <sheetViews>
    <sheetView view="pageBreakPreview" topLeftCell="A25" zoomScale="60" zoomScaleNormal="100" workbookViewId="0">
      <selection activeCell="A3" sqref="A3:C3"/>
    </sheetView>
  </sheetViews>
  <sheetFormatPr defaultRowHeight="15"/>
  <cols>
    <col min="1" max="1" width="23.140625" style="2" customWidth="1"/>
    <col min="2" max="2" width="8.85546875" style="2" customWidth="1"/>
    <col min="3" max="3" width="38.5703125" style="52" customWidth="1"/>
    <col min="4" max="4" width="36.7109375" style="52" customWidth="1"/>
    <col min="5" max="5" width="17.7109375" style="52" customWidth="1"/>
    <col min="6" max="6" width="13.28515625" style="52" customWidth="1"/>
    <col min="7" max="7" width="17.7109375" style="55" customWidth="1"/>
    <col min="8" max="8" width="20.85546875" style="57" customWidth="1"/>
    <col min="9" max="9" width="23.28515625" style="57" customWidth="1"/>
    <col min="10" max="10" width="18.7109375" style="55" customWidth="1"/>
    <col min="11" max="11" width="17.5703125" style="55" customWidth="1"/>
    <col min="12" max="12" width="20.28515625" style="52" hidden="1" customWidth="1"/>
    <col min="13" max="13" width="15.85546875" style="52" hidden="1" customWidth="1"/>
    <col min="14" max="14" width="23.5703125" style="52" hidden="1" customWidth="1"/>
    <col min="15" max="15" width="15.85546875" style="52" hidden="1" customWidth="1"/>
    <col min="16" max="16" width="18.140625" style="52" hidden="1" customWidth="1"/>
    <col min="17" max="17" width="21.85546875" style="52" hidden="1" customWidth="1"/>
    <col min="18" max="20" width="0" style="52" hidden="1" customWidth="1"/>
    <col min="21" max="21" width="16" style="52" hidden="1" customWidth="1"/>
    <col min="22" max="22" width="14.5703125" style="52" hidden="1" customWidth="1"/>
    <col min="23" max="23" width="16" style="52" hidden="1" customWidth="1"/>
    <col min="24" max="32" width="0" style="52" hidden="1" customWidth="1"/>
    <col min="33" max="33" width="14.85546875" style="52" hidden="1" customWidth="1"/>
    <col min="34" max="34" width="21" style="52" customWidth="1"/>
    <col min="35" max="35" width="49.28515625" style="52" hidden="1" customWidth="1"/>
    <col min="36" max="16384" width="9.140625" style="52"/>
  </cols>
  <sheetData>
    <row r="1" spans="1:35">
      <c r="A1" s="2" t="s">
        <v>228</v>
      </c>
      <c r="C1" s="2"/>
      <c r="D1" s="2"/>
      <c r="E1" s="2"/>
      <c r="F1" s="2"/>
      <c r="G1" s="52"/>
      <c r="H1" s="52"/>
    </row>
    <row r="2" spans="1:35">
      <c r="C2" s="2"/>
      <c r="D2" s="2"/>
      <c r="E2" s="2"/>
      <c r="F2" s="2"/>
      <c r="G2" s="52"/>
      <c r="H2" s="52"/>
    </row>
    <row r="3" spans="1:35" ht="15.75" thickBot="1">
      <c r="A3" s="232" t="s">
        <v>271</v>
      </c>
      <c r="B3" s="232"/>
      <c r="C3" s="232"/>
      <c r="D3" s="2"/>
      <c r="E3" s="2"/>
      <c r="F3" s="2"/>
      <c r="G3" s="52"/>
      <c r="H3" s="52"/>
    </row>
    <row r="4" spans="1:35" ht="45" customHeight="1">
      <c r="A4" s="247" t="s">
        <v>122</v>
      </c>
      <c r="B4" s="250" t="s">
        <v>158</v>
      </c>
      <c r="C4" s="251"/>
      <c r="D4" s="247" t="s">
        <v>159</v>
      </c>
      <c r="E4" s="247" t="s">
        <v>94</v>
      </c>
      <c r="F4" s="247" t="s">
        <v>95</v>
      </c>
      <c r="G4" s="247" t="s">
        <v>96</v>
      </c>
      <c r="H4" s="247" t="s">
        <v>140</v>
      </c>
      <c r="I4" s="247" t="s">
        <v>141</v>
      </c>
      <c r="J4" s="248" t="s">
        <v>176</v>
      </c>
      <c r="K4" s="248" t="s">
        <v>177</v>
      </c>
      <c r="L4" s="247" t="s">
        <v>99</v>
      </c>
      <c r="M4" s="247" t="s">
        <v>100</v>
      </c>
      <c r="N4" s="247" t="s">
        <v>101</v>
      </c>
      <c r="O4" s="247" t="s">
        <v>102</v>
      </c>
      <c r="P4" s="247" t="s">
        <v>103</v>
      </c>
      <c r="Q4" s="247" t="s">
        <v>103</v>
      </c>
      <c r="R4" s="149" t="s">
        <v>106</v>
      </c>
      <c r="S4" s="149" t="s">
        <v>107</v>
      </c>
      <c r="T4" s="149" t="s">
        <v>107</v>
      </c>
      <c r="U4" s="149" t="s">
        <v>108</v>
      </c>
      <c r="V4" s="149" t="s">
        <v>109</v>
      </c>
      <c r="W4" s="149" t="s">
        <v>109</v>
      </c>
      <c r="X4" s="149" t="s">
        <v>110</v>
      </c>
      <c r="Y4" s="149" t="s">
        <v>111</v>
      </c>
      <c r="Z4" s="149" t="s">
        <v>111</v>
      </c>
      <c r="AA4" s="149" t="s">
        <v>112</v>
      </c>
      <c r="AB4" s="149" t="s">
        <v>113</v>
      </c>
      <c r="AC4" s="149" t="s">
        <v>113</v>
      </c>
      <c r="AD4" s="149" t="s">
        <v>114</v>
      </c>
      <c r="AE4" s="247" t="s">
        <v>115</v>
      </c>
      <c r="AF4" s="149" t="s">
        <v>115</v>
      </c>
      <c r="AG4" s="149" t="s">
        <v>116</v>
      </c>
      <c r="AH4" s="247" t="s">
        <v>143</v>
      </c>
      <c r="AI4" s="107" t="s">
        <v>119</v>
      </c>
    </row>
    <row r="5" spans="1:35" ht="30">
      <c r="A5" s="247"/>
      <c r="B5" s="252"/>
      <c r="C5" s="253"/>
      <c r="D5" s="247" t="s">
        <v>93</v>
      </c>
      <c r="E5" s="247"/>
      <c r="F5" s="247"/>
      <c r="G5" s="247"/>
      <c r="H5" s="247" t="s">
        <v>97</v>
      </c>
      <c r="I5" s="247" t="s">
        <v>97</v>
      </c>
      <c r="J5" s="249"/>
      <c r="K5" s="249"/>
      <c r="L5" s="247"/>
      <c r="M5" s="247" t="s">
        <v>98</v>
      </c>
      <c r="N5" s="247" t="s">
        <v>98</v>
      </c>
      <c r="O5" s="247" t="s">
        <v>98</v>
      </c>
      <c r="P5" s="247" t="s">
        <v>104</v>
      </c>
      <c r="Q5" s="247" t="s">
        <v>105</v>
      </c>
      <c r="R5" s="149" t="s">
        <v>98</v>
      </c>
      <c r="S5" s="149" t="s">
        <v>104</v>
      </c>
      <c r="T5" s="149" t="s">
        <v>105</v>
      </c>
      <c r="U5" s="149" t="s">
        <v>98</v>
      </c>
      <c r="V5" s="149" t="s">
        <v>104</v>
      </c>
      <c r="W5" s="149" t="s">
        <v>105</v>
      </c>
      <c r="X5" s="149" t="s">
        <v>98</v>
      </c>
      <c r="Y5" s="149" t="s">
        <v>104</v>
      </c>
      <c r="Z5" s="149" t="s">
        <v>105</v>
      </c>
      <c r="AA5" s="149" t="s">
        <v>98</v>
      </c>
      <c r="AB5" s="149" t="s">
        <v>104</v>
      </c>
      <c r="AC5" s="149" t="s">
        <v>105</v>
      </c>
      <c r="AD5" s="149" t="s">
        <v>98</v>
      </c>
      <c r="AE5" s="247"/>
      <c r="AF5" s="149" t="s">
        <v>105</v>
      </c>
      <c r="AG5" s="149" t="s">
        <v>117</v>
      </c>
      <c r="AH5" s="247"/>
      <c r="AI5" s="108" t="s">
        <v>121</v>
      </c>
    </row>
    <row r="6" spans="1:35" ht="37.5" customHeight="1">
      <c r="A6" s="149"/>
      <c r="B6" s="149" t="s">
        <v>212</v>
      </c>
      <c r="C6" s="149" t="s">
        <v>189</v>
      </c>
      <c r="D6" s="149"/>
      <c r="E6" s="149"/>
      <c r="F6" s="149"/>
      <c r="G6" s="149"/>
      <c r="H6" s="149"/>
      <c r="I6" s="149"/>
      <c r="J6" s="150"/>
      <c r="K6" s="150"/>
      <c r="L6" s="149"/>
      <c r="M6" s="149"/>
      <c r="N6" s="149"/>
      <c r="O6" s="149"/>
      <c r="P6" s="149"/>
      <c r="Q6" s="149"/>
      <c r="R6" s="105"/>
      <c r="S6" s="105"/>
      <c r="T6" s="105"/>
      <c r="U6" s="105"/>
      <c r="V6" s="105"/>
      <c r="W6" s="105"/>
      <c r="X6" s="105"/>
      <c r="Y6" s="105"/>
      <c r="Z6" s="105"/>
      <c r="AA6" s="105"/>
      <c r="AB6" s="105"/>
      <c r="AC6" s="105"/>
      <c r="AD6" s="105"/>
      <c r="AE6" s="105"/>
      <c r="AF6" s="149"/>
      <c r="AG6" s="149"/>
      <c r="AH6" s="149"/>
      <c r="AI6" s="110"/>
    </row>
    <row r="7" spans="1:35" ht="15.75" customHeight="1">
      <c r="A7" s="149">
        <v>0</v>
      </c>
      <c r="B7" s="234"/>
      <c r="C7" s="235"/>
      <c r="D7" s="109">
        <v>2</v>
      </c>
      <c r="E7" s="109">
        <v>3</v>
      </c>
      <c r="F7" s="109">
        <v>4</v>
      </c>
      <c r="G7" s="109">
        <v>5</v>
      </c>
      <c r="H7" s="109">
        <v>6</v>
      </c>
      <c r="I7" s="109">
        <v>7</v>
      </c>
      <c r="J7" s="109">
        <v>8</v>
      </c>
      <c r="K7" s="109" t="s">
        <v>142</v>
      </c>
      <c r="L7" s="109"/>
      <c r="M7" s="109"/>
      <c r="N7" s="109"/>
      <c r="O7" s="109"/>
      <c r="P7" s="109"/>
      <c r="Q7" s="109"/>
      <c r="R7" s="42"/>
      <c r="S7" s="42"/>
      <c r="T7" s="42"/>
      <c r="U7" s="42"/>
      <c r="V7" s="42"/>
      <c r="W7" s="42"/>
      <c r="X7" s="42"/>
      <c r="Y7" s="42"/>
      <c r="Z7" s="42"/>
      <c r="AA7" s="42"/>
      <c r="AB7" s="42"/>
      <c r="AC7" s="42"/>
      <c r="AD7" s="42"/>
      <c r="AE7" s="42"/>
      <c r="AF7" s="109"/>
      <c r="AG7" s="109"/>
      <c r="AH7" s="109"/>
      <c r="AI7" s="110"/>
    </row>
    <row r="8" spans="1:35" s="70" customFormat="1" ht="43.5" customHeight="1">
      <c r="A8" s="236" t="s">
        <v>120</v>
      </c>
      <c r="B8" s="194"/>
      <c r="C8" s="237" t="s">
        <v>120</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9"/>
    </row>
    <row r="9" spans="1:35" s="70" customFormat="1" ht="47.25" customHeight="1">
      <c r="A9" s="236"/>
      <c r="B9" s="156">
        <v>21</v>
      </c>
      <c r="C9" s="199" t="s">
        <v>72</v>
      </c>
      <c r="D9" s="64"/>
      <c r="E9" s="64"/>
      <c r="F9" s="64"/>
      <c r="G9" s="88"/>
      <c r="H9" s="89"/>
      <c r="I9" s="16">
        <f>I10+I11+I12+I13</f>
        <v>137190</v>
      </c>
      <c r="J9" s="16"/>
      <c r="K9" s="16">
        <f t="shared" ref="K9:K35" si="0">I9+J9</f>
        <v>137190</v>
      </c>
      <c r="L9" s="64"/>
      <c r="M9" s="64"/>
      <c r="N9" s="64"/>
      <c r="O9" s="64"/>
      <c r="P9" s="64"/>
      <c r="Q9" s="64"/>
      <c r="R9" s="64"/>
      <c r="S9" s="64"/>
      <c r="T9" s="64"/>
      <c r="U9" s="64"/>
      <c r="V9" s="64"/>
      <c r="W9" s="64"/>
      <c r="X9" s="64"/>
      <c r="Y9" s="64"/>
      <c r="Z9" s="64"/>
      <c r="AA9" s="64"/>
      <c r="AB9" s="64"/>
      <c r="AC9" s="64"/>
      <c r="AD9" s="64"/>
      <c r="AE9" s="64"/>
      <c r="AF9" s="64"/>
      <c r="AG9" s="64"/>
      <c r="AH9" s="64"/>
    </row>
    <row r="10" spans="1:35" s="70" customFormat="1" ht="60">
      <c r="A10" s="236"/>
      <c r="B10" s="194"/>
      <c r="C10" s="111" t="s">
        <v>213</v>
      </c>
      <c r="D10" s="200" t="s">
        <v>214</v>
      </c>
      <c r="E10" s="113" t="s">
        <v>123</v>
      </c>
      <c r="F10" s="114" t="s">
        <v>56</v>
      </c>
      <c r="G10" s="115">
        <v>16</v>
      </c>
      <c r="H10" s="116">
        <v>7140</v>
      </c>
      <c r="I10" s="116">
        <f>G10*H10</f>
        <v>114240</v>
      </c>
      <c r="J10" s="89">
        <f>I10*0%</f>
        <v>0</v>
      </c>
      <c r="K10" s="89">
        <f t="shared" si="0"/>
        <v>114240</v>
      </c>
      <c r="L10" s="64"/>
      <c r="M10" s="64"/>
      <c r="N10" s="64"/>
      <c r="O10" s="64"/>
      <c r="P10" s="64"/>
      <c r="Q10" s="64"/>
      <c r="R10" s="64"/>
      <c r="S10" s="64"/>
      <c r="T10" s="64"/>
      <c r="U10" s="64"/>
      <c r="V10" s="64"/>
      <c r="W10" s="64"/>
      <c r="X10" s="64"/>
      <c r="Y10" s="64"/>
      <c r="Z10" s="64"/>
      <c r="AA10" s="64"/>
      <c r="AB10" s="64"/>
      <c r="AC10" s="64"/>
      <c r="AD10" s="64"/>
      <c r="AE10" s="64"/>
      <c r="AF10" s="64"/>
      <c r="AG10" s="64"/>
      <c r="AH10" s="64"/>
    </row>
    <row r="11" spans="1:35" s="70" customFormat="1" ht="30">
      <c r="A11" s="236"/>
      <c r="B11" s="194"/>
      <c r="C11" s="111" t="s">
        <v>215</v>
      </c>
      <c r="D11" s="112" t="s">
        <v>250</v>
      </c>
      <c r="E11" s="113"/>
      <c r="F11" s="114" t="s">
        <v>57</v>
      </c>
      <c r="G11" s="115">
        <v>150</v>
      </c>
      <c r="H11" s="116">
        <v>85</v>
      </c>
      <c r="I11" s="116">
        <f>G11*H11</f>
        <v>12750</v>
      </c>
      <c r="J11" s="89">
        <f>I11*0%</f>
        <v>0</v>
      </c>
      <c r="K11" s="89">
        <f t="shared" si="0"/>
        <v>12750</v>
      </c>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5" s="70" customFormat="1">
      <c r="A12" s="236"/>
      <c r="B12" s="194"/>
      <c r="C12" s="111" t="s">
        <v>163</v>
      </c>
      <c r="D12" s="112" t="s">
        <v>250</v>
      </c>
      <c r="E12" s="117"/>
      <c r="F12" s="114" t="s">
        <v>57</v>
      </c>
      <c r="G12" s="115">
        <v>120</v>
      </c>
      <c r="H12" s="116">
        <v>85</v>
      </c>
      <c r="I12" s="116">
        <f>G12*H12</f>
        <v>10200</v>
      </c>
      <c r="J12" s="89">
        <f>I12*0%</f>
        <v>0</v>
      </c>
      <c r="K12" s="89">
        <f t="shared" si="0"/>
        <v>10200</v>
      </c>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5" s="70" customFormat="1">
      <c r="A13" s="236"/>
      <c r="B13" s="194"/>
      <c r="C13" s="111"/>
      <c r="D13" s="112"/>
      <c r="E13" s="117"/>
      <c r="F13" s="114"/>
      <c r="G13" s="115"/>
      <c r="H13" s="116"/>
      <c r="I13" s="116"/>
      <c r="J13" s="89"/>
      <c r="K13" s="89"/>
      <c r="L13" s="64"/>
      <c r="M13" s="64"/>
      <c r="N13" s="64"/>
      <c r="O13" s="64"/>
      <c r="P13" s="64"/>
      <c r="Q13" s="64"/>
      <c r="R13" s="64"/>
      <c r="S13" s="64"/>
      <c r="T13" s="64"/>
      <c r="U13" s="64"/>
      <c r="V13" s="64"/>
      <c r="W13" s="64"/>
      <c r="X13" s="64"/>
      <c r="Y13" s="64"/>
      <c r="Z13" s="64"/>
      <c r="AA13" s="64"/>
      <c r="AB13" s="64"/>
      <c r="AC13" s="64"/>
      <c r="AD13" s="64"/>
      <c r="AE13" s="64"/>
      <c r="AF13" s="64"/>
      <c r="AG13" s="64"/>
      <c r="AH13" s="64"/>
    </row>
    <row r="14" spans="1:35" s="70" customFormat="1" ht="30">
      <c r="A14" s="236"/>
      <c r="B14" s="156">
        <v>24</v>
      </c>
      <c r="C14" s="199" t="s">
        <v>194</v>
      </c>
      <c r="D14" s="67" t="s">
        <v>218</v>
      </c>
      <c r="E14" s="64"/>
      <c r="F14" s="64" t="s">
        <v>2</v>
      </c>
      <c r="G14" s="88">
        <v>1</v>
      </c>
      <c r="H14" s="89">
        <v>40000</v>
      </c>
      <c r="I14" s="16">
        <f>G14*H14</f>
        <v>40000</v>
      </c>
      <c r="J14" s="16">
        <f>I14*0.19</f>
        <v>7600</v>
      </c>
      <c r="K14" s="16">
        <f t="shared" si="0"/>
        <v>47600</v>
      </c>
      <c r="L14" s="64"/>
      <c r="M14" s="64"/>
      <c r="N14" s="64"/>
      <c r="O14" s="64"/>
      <c r="P14" s="64"/>
      <c r="Q14" s="64"/>
      <c r="R14" s="64"/>
      <c r="S14" s="64"/>
      <c r="T14" s="64"/>
      <c r="U14" s="64"/>
      <c r="V14" s="64"/>
      <c r="W14" s="64"/>
      <c r="X14" s="64"/>
      <c r="Y14" s="64"/>
      <c r="Z14" s="64"/>
      <c r="AA14" s="64"/>
      <c r="AB14" s="64"/>
      <c r="AC14" s="64"/>
      <c r="AD14" s="64"/>
      <c r="AE14" s="64"/>
      <c r="AF14" s="64"/>
      <c r="AG14" s="64"/>
      <c r="AH14" s="64"/>
    </row>
    <row r="15" spans="1:35" s="70" customFormat="1" ht="89.25" customHeight="1">
      <c r="A15" s="236"/>
      <c r="B15" s="194">
        <v>26</v>
      </c>
      <c r="C15" s="118" t="s">
        <v>181</v>
      </c>
      <c r="D15" s="154" t="s">
        <v>219</v>
      </c>
      <c r="E15" s="201" t="s">
        <v>220</v>
      </c>
      <c r="F15" s="64" t="s">
        <v>2</v>
      </c>
      <c r="G15" s="88">
        <v>1</v>
      </c>
      <c r="H15" s="89">
        <v>10000</v>
      </c>
      <c r="I15" s="116">
        <f>G15*H15</f>
        <v>10000</v>
      </c>
      <c r="J15" s="89">
        <f>I15*0.19</f>
        <v>1900</v>
      </c>
      <c r="K15" s="89">
        <f t="shared" si="0"/>
        <v>11900</v>
      </c>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s="70" customFormat="1" ht="64.5" customHeight="1">
      <c r="A16" s="236"/>
      <c r="B16" s="194">
        <v>76</v>
      </c>
      <c r="C16" s="121" t="s">
        <v>75</v>
      </c>
      <c r="D16" s="119" t="s">
        <v>221</v>
      </c>
      <c r="E16" s="201" t="s">
        <v>220</v>
      </c>
      <c r="F16" s="64" t="s">
        <v>2</v>
      </c>
      <c r="G16" s="88">
        <v>1</v>
      </c>
      <c r="H16" s="89">
        <v>400</v>
      </c>
      <c r="I16" s="120">
        <f>G16*H16</f>
        <v>400</v>
      </c>
      <c r="J16" s="120">
        <f>I16*0.19</f>
        <v>76</v>
      </c>
      <c r="K16" s="16">
        <f t="shared" si="0"/>
        <v>476</v>
      </c>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s="70" customFormat="1" ht="75" customHeight="1">
      <c r="A17" s="236"/>
      <c r="B17" s="194">
        <v>27</v>
      </c>
      <c r="C17" s="121" t="s">
        <v>182</v>
      </c>
      <c r="D17" s="64" t="s">
        <v>138</v>
      </c>
      <c r="E17" s="201" t="s">
        <v>220</v>
      </c>
      <c r="F17" s="64" t="s">
        <v>56</v>
      </c>
      <c r="G17" s="88">
        <v>12</v>
      </c>
      <c r="H17" s="89">
        <v>5000</v>
      </c>
      <c r="I17" s="89">
        <f>G17*H17</f>
        <v>60000</v>
      </c>
      <c r="J17" s="89">
        <f>I17*0.19</f>
        <v>11400</v>
      </c>
      <c r="K17" s="89">
        <f t="shared" si="0"/>
        <v>71400</v>
      </c>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s="70" customFormat="1" ht="36" customHeight="1">
      <c r="A18" s="236"/>
      <c r="B18" s="194">
        <v>30</v>
      </c>
      <c r="C18" s="121" t="s">
        <v>73</v>
      </c>
      <c r="D18" s="65" t="s">
        <v>139</v>
      </c>
      <c r="E18" s="64"/>
      <c r="F18" s="64" t="s">
        <v>56</v>
      </c>
      <c r="G18" s="88">
        <v>12</v>
      </c>
      <c r="H18" s="89">
        <v>5000</v>
      </c>
      <c r="I18" s="16">
        <f>G18*H18</f>
        <v>60000</v>
      </c>
      <c r="J18" s="120">
        <f>I18*0.19</f>
        <v>11400</v>
      </c>
      <c r="K18" s="16">
        <f t="shared" si="0"/>
        <v>71400</v>
      </c>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s="70" customFormat="1" ht="36" customHeight="1">
      <c r="A19" s="236"/>
      <c r="B19" s="156"/>
      <c r="C19" s="160" t="s">
        <v>125</v>
      </c>
      <c r="D19" s="64"/>
      <c r="E19" s="64"/>
      <c r="F19" s="64"/>
      <c r="G19" s="88"/>
      <c r="H19" s="89"/>
      <c r="I19" s="89"/>
      <c r="J19" s="89"/>
      <c r="K19" s="89">
        <f t="shared" si="0"/>
        <v>0</v>
      </c>
      <c r="L19" s="64"/>
      <c r="M19" s="64"/>
      <c r="N19" s="64"/>
      <c r="O19" s="64"/>
      <c r="P19" s="64"/>
      <c r="Q19" s="64"/>
      <c r="R19" s="64"/>
      <c r="S19" s="64"/>
      <c r="T19" s="64"/>
      <c r="U19" s="64"/>
      <c r="V19" s="64"/>
      <c r="W19" s="64"/>
      <c r="X19" s="64"/>
      <c r="Y19" s="64"/>
      <c r="Z19" s="64"/>
      <c r="AA19" s="64"/>
      <c r="AB19" s="64"/>
      <c r="AC19" s="64"/>
      <c r="AD19" s="64"/>
      <c r="AE19" s="64"/>
      <c r="AF19" s="64"/>
      <c r="AG19" s="64"/>
      <c r="AH19" s="64"/>
    </row>
    <row r="20" spans="1:34" s="70" customFormat="1" ht="36" customHeight="1">
      <c r="A20" s="151" t="s">
        <v>137</v>
      </c>
      <c r="B20" s="151"/>
      <c r="C20" s="160"/>
      <c r="D20" s="64"/>
      <c r="E20" s="64"/>
      <c r="F20" s="64"/>
      <c r="G20" s="88"/>
      <c r="H20" s="89"/>
      <c r="I20" s="123">
        <f>I9+I14+I15+I16+I17+I18</f>
        <v>307590</v>
      </c>
      <c r="J20" s="123">
        <f>J9+J14+J15+J16+J17+J18</f>
        <v>32376</v>
      </c>
      <c r="K20" s="123">
        <f>K9+K14+K15+K16+K17+K18</f>
        <v>339966</v>
      </c>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row>
    <row r="21" spans="1:34" s="70" customFormat="1" ht="30">
      <c r="A21" s="240" t="s">
        <v>124</v>
      </c>
      <c r="B21" s="148"/>
      <c r="C21" s="77" t="s">
        <v>222</v>
      </c>
      <c r="D21" s="64"/>
      <c r="E21" s="64"/>
      <c r="F21" s="64"/>
      <c r="G21" s="90"/>
      <c r="H21" s="90"/>
      <c r="I21" s="15">
        <f>I22</f>
        <v>168000</v>
      </c>
      <c r="J21" s="15">
        <f>J22</f>
        <v>31920</v>
      </c>
      <c r="K21" s="15">
        <f t="shared" si="0"/>
        <v>199920</v>
      </c>
      <c r="L21" s="64"/>
      <c r="M21" s="64"/>
      <c r="N21" s="64"/>
      <c r="O21" s="64"/>
      <c r="P21" s="64"/>
      <c r="Q21" s="64"/>
      <c r="R21" s="64"/>
      <c r="S21" s="64"/>
      <c r="T21" s="64"/>
      <c r="U21" s="64"/>
      <c r="V21" s="64"/>
      <c r="W21" s="64"/>
      <c r="X21" s="64"/>
      <c r="Y21" s="64"/>
      <c r="Z21" s="64"/>
      <c r="AA21" s="64"/>
      <c r="AB21" s="64"/>
      <c r="AC21" s="64"/>
      <c r="AD21" s="64"/>
      <c r="AE21" s="64"/>
      <c r="AF21" s="64"/>
      <c r="AG21" s="64"/>
      <c r="AH21" s="64"/>
    </row>
    <row r="22" spans="1:34" s="70" customFormat="1" ht="135">
      <c r="A22" s="240"/>
      <c r="B22" s="148">
        <v>16</v>
      </c>
      <c r="C22" s="126" t="s">
        <v>71</v>
      </c>
      <c r="D22" s="127" t="s">
        <v>127</v>
      </c>
      <c r="E22" s="201" t="s">
        <v>220</v>
      </c>
      <c r="F22" s="64" t="s">
        <v>4</v>
      </c>
      <c r="G22" s="88">
        <v>2</v>
      </c>
      <c r="H22" s="89">
        <v>84000</v>
      </c>
      <c r="I22" s="89">
        <f>G22*H22</f>
        <v>168000</v>
      </c>
      <c r="J22" s="91">
        <f>I22*0.19</f>
        <v>31920</v>
      </c>
      <c r="K22" s="89">
        <f t="shared" si="0"/>
        <v>199920</v>
      </c>
      <c r="L22" s="64"/>
      <c r="M22" s="64"/>
      <c r="N22" s="64"/>
      <c r="O22" s="64"/>
      <c r="P22" s="64"/>
      <c r="Q22" s="64"/>
      <c r="R22" s="64"/>
      <c r="S22" s="64"/>
      <c r="T22" s="64"/>
      <c r="U22" s="64"/>
      <c r="V22" s="64"/>
      <c r="W22" s="64"/>
      <c r="X22" s="64"/>
      <c r="Y22" s="64"/>
      <c r="Z22" s="64"/>
      <c r="AA22" s="64"/>
      <c r="AB22" s="64"/>
      <c r="AC22" s="64"/>
      <c r="AD22" s="64"/>
      <c r="AE22" s="64"/>
      <c r="AF22" s="64"/>
      <c r="AG22" s="64"/>
      <c r="AH22" s="64"/>
    </row>
    <row r="23" spans="1:34" s="96" customFormat="1" ht="105">
      <c r="A23" s="240"/>
      <c r="B23" s="148">
        <v>16</v>
      </c>
      <c r="C23" s="128" t="s">
        <v>71</v>
      </c>
      <c r="D23" s="129" t="s">
        <v>223</v>
      </c>
      <c r="E23" s="201" t="s">
        <v>220</v>
      </c>
      <c r="F23" s="92" t="s">
        <v>2</v>
      </c>
      <c r="G23" s="93">
        <v>1</v>
      </c>
      <c r="H23" s="94">
        <v>10000</v>
      </c>
      <c r="I23" s="94">
        <f>G23*H23</f>
        <v>10000</v>
      </c>
      <c r="J23" s="94">
        <v>0</v>
      </c>
      <c r="K23" s="94">
        <f t="shared" si="0"/>
        <v>10000</v>
      </c>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s="70" customFormat="1" ht="30">
      <c r="A24" s="97" t="s">
        <v>133</v>
      </c>
      <c r="B24" s="156"/>
      <c r="C24" s="130"/>
      <c r="D24" s="127"/>
      <c r="E24" s="64"/>
      <c r="F24" s="64"/>
      <c r="G24" s="88"/>
      <c r="H24" s="89"/>
      <c r="I24" s="16">
        <f>I22+I23</f>
        <v>178000</v>
      </c>
      <c r="J24" s="16">
        <f>J22+J23</f>
        <v>31920</v>
      </c>
      <c r="K24" s="16">
        <f>K22+K23</f>
        <v>209920</v>
      </c>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row>
    <row r="25" spans="1:34" s="70" customFormat="1" ht="30">
      <c r="A25" s="241" t="s">
        <v>126</v>
      </c>
      <c r="B25" s="148"/>
      <c r="C25" s="77" t="s">
        <v>224</v>
      </c>
      <c r="D25" s="64"/>
      <c r="E25" s="64"/>
      <c r="F25" s="64"/>
      <c r="G25" s="90"/>
      <c r="H25" s="90"/>
      <c r="I25" s="15">
        <f>I26+I27+I28</f>
        <v>198000</v>
      </c>
      <c r="J25" s="15">
        <f>J26+J27+J28</f>
        <v>19000</v>
      </c>
      <c r="K25" s="15">
        <f>K26+K27+K28</f>
        <v>217000</v>
      </c>
      <c r="L25" s="64"/>
      <c r="M25" s="64"/>
      <c r="N25" s="64"/>
      <c r="O25" s="64"/>
      <c r="P25" s="64"/>
      <c r="Q25" s="64"/>
      <c r="R25" s="64"/>
      <c r="S25" s="64"/>
      <c r="T25" s="64"/>
      <c r="U25" s="64"/>
      <c r="V25" s="64"/>
      <c r="W25" s="64"/>
      <c r="X25" s="64"/>
      <c r="Y25" s="64"/>
      <c r="Z25" s="64"/>
      <c r="AA25" s="64"/>
      <c r="AB25" s="64"/>
      <c r="AC25" s="64"/>
      <c r="AD25" s="64"/>
      <c r="AE25" s="64"/>
      <c r="AF25" s="64"/>
      <c r="AG25" s="64"/>
      <c r="AH25" s="64"/>
    </row>
    <row r="26" spans="1:34" s="70" customFormat="1" ht="30">
      <c r="A26" s="242"/>
      <c r="B26" s="148">
        <v>100</v>
      </c>
      <c r="C26" s="131" t="s">
        <v>65</v>
      </c>
      <c r="D26" s="65" t="s">
        <v>129</v>
      </c>
      <c r="E26" s="201" t="s">
        <v>220</v>
      </c>
      <c r="F26" s="64" t="s">
        <v>128</v>
      </c>
      <c r="G26" s="88">
        <v>1</v>
      </c>
      <c r="H26" s="89">
        <v>100000</v>
      </c>
      <c r="I26" s="89">
        <f>G26*H26</f>
        <v>100000</v>
      </c>
      <c r="J26" s="91">
        <f>I26*0.19</f>
        <v>19000</v>
      </c>
      <c r="K26" s="89">
        <f t="shared" si="0"/>
        <v>119000</v>
      </c>
      <c r="L26" s="64"/>
      <c r="M26" s="64"/>
      <c r="N26" s="64"/>
      <c r="O26" s="64"/>
      <c r="P26" s="64"/>
      <c r="Q26" s="64"/>
      <c r="R26" s="64"/>
      <c r="S26" s="64"/>
      <c r="T26" s="64"/>
      <c r="U26" s="64"/>
      <c r="V26" s="64"/>
      <c r="W26" s="64"/>
      <c r="X26" s="64"/>
      <c r="Y26" s="64"/>
      <c r="Z26" s="64"/>
      <c r="AA26" s="64"/>
      <c r="AB26" s="64"/>
      <c r="AC26" s="64"/>
      <c r="AD26" s="64"/>
      <c r="AE26" s="64"/>
      <c r="AF26" s="64"/>
      <c r="AG26" s="64"/>
      <c r="AH26" s="64"/>
    </row>
    <row r="27" spans="1:34" s="70" customFormat="1" ht="30">
      <c r="A27" s="242"/>
      <c r="B27" s="148">
        <v>87</v>
      </c>
      <c r="C27" s="202" t="s">
        <v>78</v>
      </c>
      <c r="D27" s="65" t="s">
        <v>171</v>
      </c>
      <c r="E27" s="64"/>
      <c r="F27" s="64" t="s">
        <v>57</v>
      </c>
      <c r="G27" s="88">
        <f>2*300</f>
        <v>600</v>
      </c>
      <c r="H27" s="89">
        <v>140</v>
      </c>
      <c r="I27" s="89">
        <f>G27*H27</f>
        <v>84000</v>
      </c>
      <c r="J27" s="91">
        <v>0</v>
      </c>
      <c r="K27" s="89">
        <f t="shared" si="0"/>
        <v>84000</v>
      </c>
      <c r="L27" s="64"/>
      <c r="M27" s="64"/>
      <c r="N27" s="64"/>
      <c r="O27" s="64"/>
      <c r="P27" s="64"/>
      <c r="Q27" s="64"/>
      <c r="R27" s="64"/>
      <c r="S27" s="64"/>
      <c r="T27" s="64"/>
      <c r="U27" s="64"/>
      <c r="V27" s="64"/>
      <c r="W27" s="64"/>
      <c r="X27" s="64"/>
      <c r="Y27" s="64"/>
      <c r="Z27" s="64"/>
      <c r="AA27" s="64"/>
      <c r="AB27" s="64"/>
      <c r="AC27" s="64"/>
      <c r="AD27" s="64"/>
      <c r="AE27" s="64"/>
      <c r="AF27" s="64"/>
      <c r="AG27" s="64"/>
      <c r="AH27" s="64"/>
    </row>
    <row r="28" spans="1:34" s="70" customFormat="1" ht="30">
      <c r="A28" s="242"/>
      <c r="B28" s="148">
        <v>87</v>
      </c>
      <c r="C28" s="202" t="s">
        <v>78</v>
      </c>
      <c r="D28" s="65" t="s">
        <v>172</v>
      </c>
      <c r="E28" s="64"/>
      <c r="F28" s="64" t="s">
        <v>57</v>
      </c>
      <c r="G28" s="88">
        <v>100</v>
      </c>
      <c r="H28" s="89">
        <v>140</v>
      </c>
      <c r="I28" s="89">
        <f>G28*H28</f>
        <v>14000</v>
      </c>
      <c r="J28" s="91">
        <v>0</v>
      </c>
      <c r="K28" s="89">
        <f t="shared" si="0"/>
        <v>14000</v>
      </c>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s="70" customFormat="1" ht="30">
      <c r="A29" s="242"/>
      <c r="B29" s="148"/>
      <c r="C29" s="77" t="s">
        <v>225</v>
      </c>
      <c r="D29" s="64"/>
      <c r="E29" s="64"/>
      <c r="F29" s="64"/>
      <c r="G29" s="90"/>
      <c r="H29" s="90"/>
      <c r="I29" s="15">
        <f>I30</f>
        <v>500000</v>
      </c>
      <c r="J29" s="15">
        <f>J30</f>
        <v>95000</v>
      </c>
      <c r="K29" s="15">
        <f>K30</f>
        <v>595000</v>
      </c>
      <c r="L29" s="64"/>
      <c r="M29" s="64"/>
      <c r="N29" s="64"/>
      <c r="O29" s="64"/>
      <c r="P29" s="64"/>
      <c r="Q29" s="64"/>
      <c r="R29" s="64"/>
      <c r="S29" s="64"/>
      <c r="T29" s="64"/>
      <c r="U29" s="64"/>
      <c r="V29" s="64"/>
      <c r="W29" s="64"/>
      <c r="X29" s="64"/>
      <c r="Y29" s="64"/>
      <c r="Z29" s="64"/>
      <c r="AA29" s="64"/>
      <c r="AB29" s="64"/>
      <c r="AC29" s="64"/>
      <c r="AD29" s="64"/>
      <c r="AE29" s="64"/>
      <c r="AF29" s="64"/>
      <c r="AG29" s="64"/>
      <c r="AH29" s="64"/>
    </row>
    <row r="30" spans="1:34" s="70" customFormat="1" ht="75">
      <c r="A30" s="242"/>
      <c r="B30" s="148">
        <v>104</v>
      </c>
      <c r="C30" s="203" t="s">
        <v>207</v>
      </c>
      <c r="D30" s="67" t="s">
        <v>130</v>
      </c>
      <c r="E30" s="201" t="s">
        <v>220</v>
      </c>
      <c r="F30" s="64" t="s">
        <v>128</v>
      </c>
      <c r="G30" s="88">
        <v>5</v>
      </c>
      <c r="H30" s="89">
        <v>100000</v>
      </c>
      <c r="I30" s="89">
        <f>G30*H30</f>
        <v>500000</v>
      </c>
      <c r="J30" s="91">
        <f>I30*0.19</f>
        <v>95000</v>
      </c>
      <c r="K30" s="89">
        <f t="shared" si="0"/>
        <v>595000</v>
      </c>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s="70" customFormat="1" ht="30">
      <c r="A31" s="242"/>
      <c r="B31" s="148"/>
      <c r="C31" s="77" t="s">
        <v>226</v>
      </c>
      <c r="D31" s="64"/>
      <c r="E31" s="64"/>
      <c r="F31" s="64"/>
      <c r="G31" s="90"/>
      <c r="H31" s="90"/>
      <c r="I31" s="15">
        <f>I32</f>
        <v>25000</v>
      </c>
      <c r="J31" s="15">
        <f>J32</f>
        <v>4750</v>
      </c>
      <c r="K31" s="15">
        <f>K32</f>
        <v>29750</v>
      </c>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s="70" customFormat="1" ht="45">
      <c r="A32" s="243"/>
      <c r="B32" s="148">
        <v>104</v>
      </c>
      <c r="C32" s="203" t="s">
        <v>207</v>
      </c>
      <c r="D32" s="65" t="s">
        <v>131</v>
      </c>
      <c r="E32" s="201" t="s">
        <v>220</v>
      </c>
      <c r="F32" s="64" t="s">
        <v>128</v>
      </c>
      <c r="G32" s="88">
        <v>1</v>
      </c>
      <c r="H32" s="89">
        <v>25000</v>
      </c>
      <c r="I32" s="89">
        <f>G32*H32</f>
        <v>25000</v>
      </c>
      <c r="J32" s="91">
        <f>I32*0.19</f>
        <v>4750</v>
      </c>
      <c r="K32" s="89">
        <f t="shared" si="0"/>
        <v>29750</v>
      </c>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85" customFormat="1">
      <c r="A33" s="82" t="s">
        <v>132</v>
      </c>
      <c r="B33" s="82"/>
      <c r="C33" s="82"/>
      <c r="D33" s="82"/>
      <c r="E33" s="82"/>
      <c r="F33" s="82"/>
      <c r="G33" s="98"/>
      <c r="H33" s="98"/>
      <c r="I33" s="15">
        <f>I31+I29+I25</f>
        <v>723000</v>
      </c>
      <c r="J33" s="15">
        <f>J31+J29+J25</f>
        <v>118750</v>
      </c>
      <c r="K33" s="15">
        <f t="shared" si="0"/>
        <v>841750</v>
      </c>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82"/>
    </row>
    <row r="34" spans="1:34" s="70" customFormat="1">
      <c r="A34" s="82" t="s">
        <v>135</v>
      </c>
      <c r="B34" s="82"/>
      <c r="C34" s="64"/>
      <c r="D34" s="64"/>
      <c r="E34" s="64"/>
      <c r="F34" s="64"/>
      <c r="G34" s="88"/>
      <c r="H34" s="89"/>
      <c r="I34" s="89"/>
      <c r="J34" s="89"/>
      <c r="K34" s="89">
        <f t="shared" si="0"/>
        <v>0</v>
      </c>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34" s="70" customFormat="1">
      <c r="A35" s="82" t="s">
        <v>134</v>
      </c>
      <c r="B35" s="82"/>
      <c r="C35" s="64"/>
      <c r="D35" s="64"/>
      <c r="E35" s="64"/>
      <c r="F35" s="64"/>
      <c r="G35" s="88"/>
      <c r="H35" s="89"/>
      <c r="I35" s="89"/>
      <c r="J35" s="89"/>
      <c r="K35" s="89">
        <f t="shared" si="0"/>
        <v>0</v>
      </c>
      <c r="L35" s="64"/>
      <c r="M35" s="64"/>
      <c r="N35" s="64"/>
      <c r="O35" s="64"/>
      <c r="P35" s="64"/>
      <c r="Q35" s="64"/>
      <c r="R35" s="64"/>
      <c r="S35" s="64"/>
      <c r="T35" s="64"/>
      <c r="U35" s="64"/>
      <c r="V35" s="64"/>
      <c r="W35" s="64"/>
      <c r="X35" s="64"/>
      <c r="Y35" s="64"/>
      <c r="Z35" s="64"/>
      <c r="AA35" s="64"/>
      <c r="AB35" s="64"/>
      <c r="AC35" s="64"/>
      <c r="AD35" s="64"/>
      <c r="AE35" s="64"/>
      <c r="AF35" s="64"/>
      <c r="AG35" s="64"/>
      <c r="AH35" s="64"/>
    </row>
    <row r="36" spans="1:34" s="85" customFormat="1">
      <c r="A36" s="244" t="s">
        <v>136</v>
      </c>
      <c r="B36" s="245"/>
      <c r="C36" s="246"/>
      <c r="D36" s="82"/>
      <c r="E36" s="82"/>
      <c r="F36" s="82"/>
      <c r="G36" s="98"/>
      <c r="H36" s="98"/>
      <c r="I36" s="15">
        <f>I20+I24+I33</f>
        <v>1208590</v>
      </c>
      <c r="J36" s="15">
        <f>J20+J24+J33</f>
        <v>183046</v>
      </c>
      <c r="K36" s="15">
        <f>K20+K24+K33</f>
        <v>1391636</v>
      </c>
      <c r="L36" s="82"/>
      <c r="M36" s="82"/>
      <c r="N36" s="82"/>
      <c r="O36" s="82"/>
      <c r="P36" s="82"/>
      <c r="Q36" s="82"/>
      <c r="R36" s="82"/>
      <c r="S36" s="82"/>
      <c r="T36" s="82"/>
      <c r="U36" s="82"/>
      <c r="V36" s="82"/>
      <c r="W36" s="82"/>
      <c r="X36" s="82"/>
      <c r="Y36" s="82"/>
      <c r="Z36" s="82"/>
      <c r="AA36" s="82"/>
      <c r="AB36" s="82"/>
      <c r="AC36" s="82"/>
      <c r="AD36" s="82"/>
      <c r="AE36" s="82"/>
      <c r="AF36" s="82"/>
      <c r="AG36" s="82"/>
      <c r="AH36" s="82"/>
    </row>
    <row r="39" spans="1:34" ht="42" customHeight="1">
      <c r="A39" s="39" t="s">
        <v>5</v>
      </c>
      <c r="B39" s="39"/>
      <c r="C39" s="233" t="s">
        <v>6</v>
      </c>
      <c r="D39" s="233"/>
      <c r="E39" s="233"/>
    </row>
    <row r="40" spans="1:34" ht="45.75" customHeight="1">
      <c r="A40" s="54" t="s">
        <v>7</v>
      </c>
      <c r="B40" s="54"/>
      <c r="C40" s="233" t="s">
        <v>8</v>
      </c>
      <c r="D40" s="233"/>
      <c r="E40" s="233"/>
    </row>
  </sheetData>
  <mergeCells count="27">
    <mergeCell ref="L4:L5"/>
    <mergeCell ref="A3:C3"/>
    <mergeCell ref="A4:A5"/>
    <mergeCell ref="B4:C5"/>
    <mergeCell ref="D4:D5"/>
    <mergeCell ref="E4:E5"/>
    <mergeCell ref="F4:F5"/>
    <mergeCell ref="N4:N5"/>
    <mergeCell ref="O4:O5"/>
    <mergeCell ref="P4:P5"/>
    <mergeCell ref="Q4:Q5"/>
    <mergeCell ref="AE4:AE5"/>
    <mergeCell ref="G4:G5"/>
    <mergeCell ref="H4:H5"/>
    <mergeCell ref="I4:I5"/>
    <mergeCell ref="J4:J5"/>
    <mergeCell ref="K4:K5"/>
    <mergeCell ref="AH4:AH5"/>
    <mergeCell ref="C39:E39"/>
    <mergeCell ref="C40:E40"/>
    <mergeCell ref="B7:C7"/>
    <mergeCell ref="A8:A19"/>
    <mergeCell ref="C8:AH8"/>
    <mergeCell ref="A21:A23"/>
    <mergeCell ref="A25:A32"/>
    <mergeCell ref="A36:C36"/>
    <mergeCell ref="M4:M5"/>
  </mergeCells>
  <pageMargins left="0.7" right="0.7" top="0.75" bottom="0.75" header="0.3" footer="0.3"/>
  <pageSetup paperSize="9" scale="50" orientation="landscape"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dimension ref="A1:AI40"/>
  <sheetViews>
    <sheetView view="pageBreakPreview" zoomScale="60" zoomScaleNormal="100" workbookViewId="0">
      <selection activeCell="D6" sqref="D6"/>
    </sheetView>
  </sheetViews>
  <sheetFormatPr defaultRowHeight="15"/>
  <cols>
    <col min="1" max="1" width="23.140625" style="2" customWidth="1"/>
    <col min="2" max="2" width="8.42578125" style="2" customWidth="1"/>
    <col min="3" max="3" width="38.5703125" style="52" customWidth="1"/>
    <col min="4" max="4" width="36.7109375" style="52" customWidth="1"/>
    <col min="5" max="5" width="17.7109375" style="52" customWidth="1"/>
    <col min="6" max="6" width="13.28515625" style="52" customWidth="1"/>
    <col min="7" max="7" width="17.7109375" style="55" customWidth="1"/>
    <col min="8" max="8" width="20.85546875" style="57" customWidth="1"/>
    <col min="9" max="9" width="23.28515625" style="57" customWidth="1"/>
    <col min="10" max="10" width="18.7109375" style="55" customWidth="1"/>
    <col min="11" max="11" width="17.5703125" style="55" customWidth="1"/>
    <col min="12" max="12" width="20.28515625" style="52" hidden="1" customWidth="1"/>
    <col min="13" max="13" width="15.85546875" style="52" hidden="1" customWidth="1"/>
    <col min="14" max="14" width="23.5703125" style="52" hidden="1" customWidth="1"/>
    <col min="15" max="15" width="15.85546875" style="52" hidden="1" customWidth="1"/>
    <col min="16" max="16" width="18.140625" style="52" hidden="1" customWidth="1"/>
    <col min="17" max="17" width="21.85546875" style="52" hidden="1" customWidth="1"/>
    <col min="18" max="20" width="0" style="52" hidden="1" customWidth="1"/>
    <col min="21" max="21" width="16" style="52" hidden="1" customWidth="1"/>
    <col min="22" max="22" width="14.5703125" style="52" hidden="1" customWidth="1"/>
    <col min="23" max="23" width="16" style="52" hidden="1" customWidth="1"/>
    <col min="24" max="32" width="0" style="52" hidden="1" customWidth="1"/>
    <col min="33" max="33" width="14.85546875" style="52" hidden="1" customWidth="1"/>
    <col min="34" max="34" width="21" style="52" customWidth="1"/>
    <col min="35" max="35" width="49.28515625" style="52" hidden="1" customWidth="1"/>
    <col min="36" max="16384" width="9.140625" style="52"/>
  </cols>
  <sheetData>
    <row r="1" spans="1:35">
      <c r="A1" s="2" t="s">
        <v>229</v>
      </c>
      <c r="C1" s="2"/>
      <c r="D1" s="2"/>
      <c r="E1" s="2"/>
      <c r="F1" s="2"/>
      <c r="G1" s="52"/>
      <c r="H1" s="52"/>
    </row>
    <row r="2" spans="1:35">
      <c r="C2" s="2"/>
      <c r="D2" s="2"/>
      <c r="E2" s="2"/>
      <c r="F2" s="2"/>
      <c r="G2" s="52"/>
      <c r="H2" s="52"/>
    </row>
    <row r="3" spans="1:35" ht="15.75" thickBot="1">
      <c r="A3" s="232" t="s">
        <v>271</v>
      </c>
      <c r="B3" s="232"/>
      <c r="C3" s="232"/>
      <c r="D3" s="2"/>
      <c r="E3" s="2"/>
      <c r="F3" s="2"/>
      <c r="G3" s="52"/>
      <c r="H3" s="52"/>
    </row>
    <row r="4" spans="1:35" ht="45" customHeight="1">
      <c r="A4" s="247" t="s">
        <v>122</v>
      </c>
      <c r="B4" s="250" t="s">
        <v>158</v>
      </c>
      <c r="C4" s="251"/>
      <c r="D4" s="247" t="s">
        <v>159</v>
      </c>
      <c r="E4" s="247" t="s">
        <v>94</v>
      </c>
      <c r="F4" s="247" t="s">
        <v>95</v>
      </c>
      <c r="G4" s="247" t="s">
        <v>96</v>
      </c>
      <c r="H4" s="247" t="s">
        <v>140</v>
      </c>
      <c r="I4" s="247" t="s">
        <v>141</v>
      </c>
      <c r="J4" s="248" t="s">
        <v>176</v>
      </c>
      <c r="K4" s="248" t="s">
        <v>177</v>
      </c>
      <c r="L4" s="247" t="s">
        <v>99</v>
      </c>
      <c r="M4" s="247" t="s">
        <v>100</v>
      </c>
      <c r="N4" s="247" t="s">
        <v>101</v>
      </c>
      <c r="O4" s="247" t="s">
        <v>102</v>
      </c>
      <c r="P4" s="247" t="s">
        <v>103</v>
      </c>
      <c r="Q4" s="247" t="s">
        <v>103</v>
      </c>
      <c r="R4" s="149" t="s">
        <v>106</v>
      </c>
      <c r="S4" s="149" t="s">
        <v>107</v>
      </c>
      <c r="T4" s="149" t="s">
        <v>107</v>
      </c>
      <c r="U4" s="149" t="s">
        <v>108</v>
      </c>
      <c r="V4" s="149" t="s">
        <v>109</v>
      </c>
      <c r="W4" s="149" t="s">
        <v>109</v>
      </c>
      <c r="X4" s="149" t="s">
        <v>110</v>
      </c>
      <c r="Y4" s="149" t="s">
        <v>111</v>
      </c>
      <c r="Z4" s="149" t="s">
        <v>111</v>
      </c>
      <c r="AA4" s="149" t="s">
        <v>112</v>
      </c>
      <c r="AB4" s="149" t="s">
        <v>113</v>
      </c>
      <c r="AC4" s="149" t="s">
        <v>113</v>
      </c>
      <c r="AD4" s="149" t="s">
        <v>114</v>
      </c>
      <c r="AE4" s="247" t="s">
        <v>115</v>
      </c>
      <c r="AF4" s="149" t="s">
        <v>115</v>
      </c>
      <c r="AG4" s="149" t="s">
        <v>116</v>
      </c>
      <c r="AH4" s="247" t="s">
        <v>143</v>
      </c>
      <c r="AI4" s="107" t="s">
        <v>119</v>
      </c>
    </row>
    <row r="5" spans="1:35" ht="30">
      <c r="A5" s="247"/>
      <c r="B5" s="252"/>
      <c r="C5" s="253"/>
      <c r="D5" s="247" t="s">
        <v>93</v>
      </c>
      <c r="E5" s="247"/>
      <c r="F5" s="247"/>
      <c r="G5" s="247"/>
      <c r="H5" s="247" t="s">
        <v>97</v>
      </c>
      <c r="I5" s="247" t="s">
        <v>97</v>
      </c>
      <c r="J5" s="249"/>
      <c r="K5" s="249"/>
      <c r="L5" s="247"/>
      <c r="M5" s="247" t="s">
        <v>98</v>
      </c>
      <c r="N5" s="247" t="s">
        <v>98</v>
      </c>
      <c r="O5" s="247" t="s">
        <v>98</v>
      </c>
      <c r="P5" s="247" t="s">
        <v>104</v>
      </c>
      <c r="Q5" s="247" t="s">
        <v>105</v>
      </c>
      <c r="R5" s="149" t="s">
        <v>98</v>
      </c>
      <c r="S5" s="149" t="s">
        <v>104</v>
      </c>
      <c r="T5" s="149" t="s">
        <v>105</v>
      </c>
      <c r="U5" s="149" t="s">
        <v>98</v>
      </c>
      <c r="V5" s="149" t="s">
        <v>104</v>
      </c>
      <c r="W5" s="149" t="s">
        <v>105</v>
      </c>
      <c r="X5" s="149" t="s">
        <v>98</v>
      </c>
      <c r="Y5" s="149" t="s">
        <v>104</v>
      </c>
      <c r="Z5" s="149" t="s">
        <v>105</v>
      </c>
      <c r="AA5" s="149" t="s">
        <v>98</v>
      </c>
      <c r="AB5" s="149" t="s">
        <v>104</v>
      </c>
      <c r="AC5" s="149" t="s">
        <v>105</v>
      </c>
      <c r="AD5" s="149" t="s">
        <v>98</v>
      </c>
      <c r="AE5" s="247"/>
      <c r="AF5" s="149" t="s">
        <v>105</v>
      </c>
      <c r="AG5" s="149" t="s">
        <v>117</v>
      </c>
      <c r="AH5" s="247"/>
      <c r="AI5" s="108" t="s">
        <v>121</v>
      </c>
    </row>
    <row r="6" spans="1:35" ht="37.5" customHeight="1">
      <c r="A6" s="149"/>
      <c r="B6" s="149" t="s">
        <v>212</v>
      </c>
      <c r="C6" s="149" t="s">
        <v>189</v>
      </c>
      <c r="D6" s="149"/>
      <c r="E6" s="149"/>
      <c r="F6" s="149"/>
      <c r="G6" s="149"/>
      <c r="H6" s="149"/>
      <c r="I6" s="149"/>
      <c r="J6" s="150"/>
      <c r="K6" s="150"/>
      <c r="L6" s="149"/>
      <c r="M6" s="149"/>
      <c r="N6" s="149"/>
      <c r="O6" s="149"/>
      <c r="P6" s="149"/>
      <c r="Q6" s="149"/>
      <c r="R6" s="105"/>
      <c r="S6" s="105"/>
      <c r="T6" s="105"/>
      <c r="U6" s="105"/>
      <c r="V6" s="105"/>
      <c r="W6" s="105"/>
      <c r="X6" s="105"/>
      <c r="Y6" s="105"/>
      <c r="Z6" s="105"/>
      <c r="AA6" s="105"/>
      <c r="AB6" s="105"/>
      <c r="AC6" s="105"/>
      <c r="AD6" s="105"/>
      <c r="AE6" s="105"/>
      <c r="AF6" s="149"/>
      <c r="AG6" s="149"/>
      <c r="AH6" s="149"/>
      <c r="AI6" s="110"/>
    </row>
    <row r="7" spans="1:35" ht="15.75" customHeight="1">
      <c r="A7" s="149">
        <v>0</v>
      </c>
      <c r="B7" s="234"/>
      <c r="C7" s="235"/>
      <c r="D7" s="109">
        <v>2</v>
      </c>
      <c r="E7" s="109">
        <v>3</v>
      </c>
      <c r="F7" s="109">
        <v>4</v>
      </c>
      <c r="G7" s="109">
        <v>5</v>
      </c>
      <c r="H7" s="109">
        <v>6</v>
      </c>
      <c r="I7" s="109">
        <v>7</v>
      </c>
      <c r="J7" s="109">
        <v>8</v>
      </c>
      <c r="K7" s="109" t="s">
        <v>142</v>
      </c>
      <c r="L7" s="109"/>
      <c r="M7" s="109"/>
      <c r="N7" s="109"/>
      <c r="O7" s="109"/>
      <c r="P7" s="109"/>
      <c r="Q7" s="109"/>
      <c r="R7" s="42"/>
      <c r="S7" s="42"/>
      <c r="T7" s="42"/>
      <c r="U7" s="42"/>
      <c r="V7" s="42"/>
      <c r="W7" s="42"/>
      <c r="X7" s="42"/>
      <c r="Y7" s="42"/>
      <c r="Z7" s="42"/>
      <c r="AA7" s="42"/>
      <c r="AB7" s="42"/>
      <c r="AC7" s="42"/>
      <c r="AD7" s="42"/>
      <c r="AE7" s="42"/>
      <c r="AF7" s="109"/>
      <c r="AG7" s="109"/>
      <c r="AH7" s="109"/>
      <c r="AI7" s="110"/>
    </row>
    <row r="8" spans="1:35" s="70" customFormat="1" ht="43.5" customHeight="1">
      <c r="A8" s="236" t="s">
        <v>120</v>
      </c>
      <c r="B8" s="194"/>
      <c r="C8" s="237" t="s">
        <v>120</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9"/>
    </row>
    <row r="9" spans="1:35" s="70" customFormat="1" ht="47.25" customHeight="1">
      <c r="A9" s="236"/>
      <c r="B9" s="156">
        <v>21</v>
      </c>
      <c r="C9" s="199" t="s">
        <v>72</v>
      </c>
      <c r="D9" s="64"/>
      <c r="E9" s="64"/>
      <c r="F9" s="64"/>
      <c r="G9" s="88"/>
      <c r="H9" s="89"/>
      <c r="I9" s="16">
        <f>I10+I11+I12+I13</f>
        <v>178160</v>
      </c>
      <c r="J9" s="16"/>
      <c r="K9" s="16">
        <f t="shared" ref="K9:K35" si="0">I9+J9</f>
        <v>178160</v>
      </c>
      <c r="L9" s="64"/>
      <c r="M9" s="64"/>
      <c r="N9" s="64"/>
      <c r="O9" s="64"/>
      <c r="P9" s="64"/>
      <c r="Q9" s="64"/>
      <c r="R9" s="64"/>
      <c r="S9" s="64"/>
      <c r="T9" s="64"/>
      <c r="U9" s="64"/>
      <c r="V9" s="64"/>
      <c r="W9" s="64"/>
      <c r="X9" s="64"/>
      <c r="Y9" s="64"/>
      <c r="Z9" s="64"/>
      <c r="AA9" s="64"/>
      <c r="AB9" s="64"/>
      <c r="AC9" s="64"/>
      <c r="AD9" s="64"/>
      <c r="AE9" s="64"/>
      <c r="AF9" s="64"/>
      <c r="AG9" s="64"/>
      <c r="AH9" s="64"/>
    </row>
    <row r="10" spans="1:35" s="70" customFormat="1" ht="60">
      <c r="A10" s="236"/>
      <c r="B10" s="194"/>
      <c r="C10" s="111" t="s">
        <v>213</v>
      </c>
      <c r="D10" s="200" t="s">
        <v>214</v>
      </c>
      <c r="E10" s="113" t="s">
        <v>123</v>
      </c>
      <c r="F10" s="114" t="s">
        <v>56</v>
      </c>
      <c r="G10" s="115">
        <v>16</v>
      </c>
      <c r="H10" s="116">
        <v>7140</v>
      </c>
      <c r="I10" s="116">
        <f t="shared" ref="I10:I18" si="1">G10*H10</f>
        <v>114240</v>
      </c>
      <c r="J10" s="89">
        <f>I10*0%</f>
        <v>0</v>
      </c>
      <c r="K10" s="89">
        <f t="shared" si="0"/>
        <v>114240</v>
      </c>
      <c r="L10" s="64"/>
      <c r="M10" s="64"/>
      <c r="N10" s="64"/>
      <c r="O10" s="64"/>
      <c r="P10" s="64"/>
      <c r="Q10" s="64"/>
      <c r="R10" s="64"/>
      <c r="S10" s="64"/>
      <c r="T10" s="64"/>
      <c r="U10" s="64"/>
      <c r="V10" s="64"/>
      <c r="W10" s="64"/>
      <c r="X10" s="64"/>
      <c r="Y10" s="64"/>
      <c r="Z10" s="64"/>
      <c r="AA10" s="64"/>
      <c r="AB10" s="64"/>
      <c r="AC10" s="64"/>
      <c r="AD10" s="64"/>
      <c r="AE10" s="64"/>
      <c r="AF10" s="64"/>
      <c r="AG10" s="64"/>
      <c r="AH10" s="64"/>
    </row>
    <row r="11" spans="1:35" s="70" customFormat="1" ht="30">
      <c r="A11" s="236"/>
      <c r="B11" s="194"/>
      <c r="C11" s="111" t="s">
        <v>215</v>
      </c>
      <c r="D11" s="112" t="s">
        <v>216</v>
      </c>
      <c r="E11" s="113"/>
      <c r="F11" s="114" t="s">
        <v>57</v>
      </c>
      <c r="G11" s="115">
        <f>2*10*16</f>
        <v>320</v>
      </c>
      <c r="H11" s="116">
        <v>85</v>
      </c>
      <c r="I11" s="116">
        <f t="shared" si="1"/>
        <v>27200</v>
      </c>
      <c r="J11" s="89">
        <f>I11*0%</f>
        <v>0</v>
      </c>
      <c r="K11" s="89">
        <f t="shared" si="0"/>
        <v>27200</v>
      </c>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5" s="70" customFormat="1">
      <c r="A12" s="236"/>
      <c r="B12" s="194"/>
      <c r="C12" s="111" t="s">
        <v>163</v>
      </c>
      <c r="D12" s="112" t="s">
        <v>216</v>
      </c>
      <c r="E12" s="117"/>
      <c r="F12" s="114" t="s">
        <v>57</v>
      </c>
      <c r="G12" s="115">
        <f>2*10*16</f>
        <v>320</v>
      </c>
      <c r="H12" s="116">
        <v>85</v>
      </c>
      <c r="I12" s="116">
        <f t="shared" si="1"/>
        <v>27200</v>
      </c>
      <c r="J12" s="89">
        <f>I12*0%</f>
        <v>0</v>
      </c>
      <c r="K12" s="89">
        <f t="shared" si="0"/>
        <v>27200</v>
      </c>
      <c r="L12" s="64"/>
      <c r="M12" s="64"/>
      <c r="N12" s="64"/>
      <c r="O12" s="64"/>
      <c r="P12" s="64"/>
      <c r="Q12" s="64"/>
      <c r="R12" s="64"/>
      <c r="S12" s="64"/>
      <c r="T12" s="64"/>
      <c r="U12" s="64"/>
      <c r="V12" s="64"/>
      <c r="W12" s="64"/>
      <c r="X12" s="64"/>
      <c r="Y12" s="64"/>
      <c r="Z12" s="64"/>
      <c r="AA12" s="64"/>
      <c r="AB12" s="64"/>
      <c r="AC12" s="64"/>
      <c r="AD12" s="64"/>
      <c r="AE12" s="64"/>
      <c r="AF12" s="64"/>
      <c r="AG12" s="64"/>
      <c r="AH12" s="64"/>
    </row>
    <row r="13" spans="1:35" s="70" customFormat="1">
      <c r="A13" s="236"/>
      <c r="B13" s="194"/>
      <c r="C13" s="111" t="s">
        <v>1</v>
      </c>
      <c r="D13" s="112" t="s">
        <v>217</v>
      </c>
      <c r="E13" s="117"/>
      <c r="F13" s="114" t="s">
        <v>57</v>
      </c>
      <c r="G13" s="115">
        <f>1*7*16</f>
        <v>112</v>
      </c>
      <c r="H13" s="116">
        <v>85</v>
      </c>
      <c r="I13" s="116">
        <f t="shared" si="1"/>
        <v>9520</v>
      </c>
      <c r="J13" s="89">
        <f>I13*0%</f>
        <v>0</v>
      </c>
      <c r="K13" s="89">
        <f t="shared" si="0"/>
        <v>9520</v>
      </c>
      <c r="L13" s="64"/>
      <c r="M13" s="64"/>
      <c r="N13" s="64"/>
      <c r="O13" s="64"/>
      <c r="P13" s="64"/>
      <c r="Q13" s="64"/>
      <c r="R13" s="64"/>
      <c r="S13" s="64"/>
      <c r="T13" s="64"/>
      <c r="U13" s="64"/>
      <c r="V13" s="64"/>
      <c r="W13" s="64"/>
      <c r="X13" s="64"/>
      <c r="Y13" s="64"/>
      <c r="Z13" s="64"/>
      <c r="AA13" s="64"/>
      <c r="AB13" s="64"/>
      <c r="AC13" s="64"/>
      <c r="AD13" s="64"/>
      <c r="AE13" s="64"/>
      <c r="AF13" s="64"/>
      <c r="AG13" s="64"/>
      <c r="AH13" s="64"/>
    </row>
    <row r="14" spans="1:35" s="70" customFormat="1" ht="30">
      <c r="A14" s="236"/>
      <c r="B14" s="156">
        <v>24</v>
      </c>
      <c r="C14" s="199" t="s">
        <v>194</v>
      </c>
      <c r="D14" s="67" t="s">
        <v>218</v>
      </c>
      <c r="E14" s="64"/>
      <c r="F14" s="64" t="s">
        <v>2</v>
      </c>
      <c r="G14" s="88">
        <v>1</v>
      </c>
      <c r="H14" s="89">
        <v>40000</v>
      </c>
      <c r="I14" s="16">
        <f t="shared" si="1"/>
        <v>40000</v>
      </c>
      <c r="J14" s="16">
        <f>I14*0.19</f>
        <v>7600</v>
      </c>
      <c r="K14" s="16">
        <f t="shared" si="0"/>
        <v>47600</v>
      </c>
      <c r="L14" s="64"/>
      <c r="M14" s="64"/>
      <c r="N14" s="64"/>
      <c r="O14" s="64"/>
      <c r="P14" s="64"/>
      <c r="Q14" s="64"/>
      <c r="R14" s="64"/>
      <c r="S14" s="64"/>
      <c r="T14" s="64"/>
      <c r="U14" s="64"/>
      <c r="V14" s="64"/>
      <c r="W14" s="64"/>
      <c r="X14" s="64"/>
      <c r="Y14" s="64"/>
      <c r="Z14" s="64"/>
      <c r="AA14" s="64"/>
      <c r="AB14" s="64"/>
      <c r="AC14" s="64"/>
      <c r="AD14" s="64"/>
      <c r="AE14" s="64"/>
      <c r="AF14" s="64"/>
      <c r="AG14" s="64"/>
      <c r="AH14" s="64"/>
    </row>
    <row r="15" spans="1:35" s="70" customFormat="1" ht="89.25" customHeight="1">
      <c r="A15" s="236"/>
      <c r="B15" s="194">
        <v>26</v>
      </c>
      <c r="C15" s="118" t="s">
        <v>181</v>
      </c>
      <c r="D15" s="154" t="s">
        <v>219</v>
      </c>
      <c r="E15" s="201" t="s">
        <v>220</v>
      </c>
      <c r="F15" s="64" t="s">
        <v>2</v>
      </c>
      <c r="G15" s="88">
        <v>1</v>
      </c>
      <c r="H15" s="89">
        <v>10000</v>
      </c>
      <c r="I15" s="116">
        <f t="shared" si="1"/>
        <v>10000</v>
      </c>
      <c r="J15" s="89">
        <f>I15*0.19</f>
        <v>1900</v>
      </c>
      <c r="K15" s="89">
        <f t="shared" si="0"/>
        <v>11900</v>
      </c>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5" s="70" customFormat="1" ht="64.5" customHeight="1">
      <c r="A16" s="236"/>
      <c r="B16" s="194">
        <v>76</v>
      </c>
      <c r="C16" s="121" t="s">
        <v>75</v>
      </c>
      <c r="D16" s="119" t="s">
        <v>221</v>
      </c>
      <c r="E16" s="201" t="s">
        <v>220</v>
      </c>
      <c r="F16" s="64" t="s">
        <v>2</v>
      </c>
      <c r="G16" s="88">
        <v>1</v>
      </c>
      <c r="H16" s="89">
        <v>400</v>
      </c>
      <c r="I16" s="120">
        <f t="shared" si="1"/>
        <v>400</v>
      </c>
      <c r="J16" s="120">
        <f>I16*0.19</f>
        <v>76</v>
      </c>
      <c r="K16" s="16">
        <f t="shared" si="0"/>
        <v>476</v>
      </c>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s="70" customFormat="1" ht="75" customHeight="1">
      <c r="A17" s="236"/>
      <c r="B17" s="194">
        <v>27</v>
      </c>
      <c r="C17" s="121" t="s">
        <v>182</v>
      </c>
      <c r="D17" s="64" t="s">
        <v>138</v>
      </c>
      <c r="E17" s="201" t="s">
        <v>220</v>
      </c>
      <c r="F17" s="64" t="s">
        <v>56</v>
      </c>
      <c r="G17" s="88">
        <v>12</v>
      </c>
      <c r="H17" s="89">
        <v>1000</v>
      </c>
      <c r="I17" s="89">
        <f t="shared" si="1"/>
        <v>12000</v>
      </c>
      <c r="J17" s="89">
        <f>I17*0.19</f>
        <v>2280</v>
      </c>
      <c r="K17" s="89">
        <f t="shared" si="0"/>
        <v>14280</v>
      </c>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s="70" customFormat="1" ht="36" customHeight="1">
      <c r="A18" s="236"/>
      <c r="B18" s="194">
        <v>30</v>
      </c>
      <c r="C18" s="121" t="s">
        <v>73</v>
      </c>
      <c r="D18" s="65" t="s">
        <v>139</v>
      </c>
      <c r="E18" s="64"/>
      <c r="F18" s="64" t="s">
        <v>56</v>
      </c>
      <c r="G18" s="88">
        <v>12</v>
      </c>
      <c r="H18" s="89">
        <v>1000</v>
      </c>
      <c r="I18" s="16">
        <f t="shared" si="1"/>
        <v>12000</v>
      </c>
      <c r="J18" s="120">
        <f>I18*0.19</f>
        <v>2280</v>
      </c>
      <c r="K18" s="16">
        <f t="shared" si="0"/>
        <v>14280</v>
      </c>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s="70" customFormat="1" ht="36" customHeight="1">
      <c r="A19" s="236"/>
      <c r="B19" s="156"/>
      <c r="C19" s="160" t="s">
        <v>125</v>
      </c>
      <c r="D19" s="64"/>
      <c r="E19" s="64"/>
      <c r="F19" s="64"/>
      <c r="G19" s="88"/>
      <c r="H19" s="89"/>
      <c r="I19" s="89"/>
      <c r="J19" s="89"/>
      <c r="K19" s="89">
        <f t="shared" si="0"/>
        <v>0</v>
      </c>
      <c r="L19" s="64"/>
      <c r="M19" s="64"/>
      <c r="N19" s="64"/>
      <c r="O19" s="64"/>
      <c r="P19" s="64"/>
      <c r="Q19" s="64"/>
      <c r="R19" s="64"/>
      <c r="S19" s="64"/>
      <c r="T19" s="64"/>
      <c r="U19" s="64"/>
      <c r="V19" s="64"/>
      <c r="W19" s="64"/>
      <c r="X19" s="64"/>
      <c r="Y19" s="64"/>
      <c r="Z19" s="64"/>
      <c r="AA19" s="64"/>
      <c r="AB19" s="64"/>
      <c r="AC19" s="64"/>
      <c r="AD19" s="64"/>
      <c r="AE19" s="64"/>
      <c r="AF19" s="64"/>
      <c r="AG19" s="64"/>
      <c r="AH19" s="64"/>
    </row>
    <row r="20" spans="1:34" s="70" customFormat="1" ht="36" customHeight="1">
      <c r="A20" s="151" t="s">
        <v>137</v>
      </c>
      <c r="B20" s="151"/>
      <c r="C20" s="160"/>
      <c r="D20" s="64"/>
      <c r="E20" s="64"/>
      <c r="F20" s="64"/>
      <c r="G20" s="88"/>
      <c r="H20" s="89"/>
      <c r="I20" s="123">
        <f>I9+I14+I15+I16+I17+I18</f>
        <v>252560</v>
      </c>
      <c r="J20" s="123">
        <f>J9+J14+J15+J16+J17+J18</f>
        <v>14136</v>
      </c>
      <c r="K20" s="123">
        <f>K9+K14+K15+K16+K17+K18</f>
        <v>266696</v>
      </c>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row>
    <row r="21" spans="1:34" s="70" customFormat="1" ht="30">
      <c r="A21" s="240" t="s">
        <v>124</v>
      </c>
      <c r="B21" s="148"/>
      <c r="C21" s="77" t="s">
        <v>222</v>
      </c>
      <c r="D21" s="64"/>
      <c r="E21" s="64"/>
      <c r="F21" s="64"/>
      <c r="G21" s="90"/>
      <c r="H21" s="90"/>
      <c r="I21" s="15">
        <f>I22</f>
        <v>168000</v>
      </c>
      <c r="J21" s="15">
        <f>J22</f>
        <v>31920</v>
      </c>
      <c r="K21" s="15">
        <f t="shared" si="0"/>
        <v>199920</v>
      </c>
      <c r="L21" s="64"/>
      <c r="M21" s="64"/>
      <c r="N21" s="64"/>
      <c r="O21" s="64"/>
      <c r="P21" s="64"/>
      <c r="Q21" s="64"/>
      <c r="R21" s="64"/>
      <c r="S21" s="64"/>
      <c r="T21" s="64"/>
      <c r="U21" s="64"/>
      <c r="V21" s="64"/>
      <c r="W21" s="64"/>
      <c r="X21" s="64"/>
      <c r="Y21" s="64"/>
      <c r="Z21" s="64"/>
      <c r="AA21" s="64"/>
      <c r="AB21" s="64"/>
      <c r="AC21" s="64"/>
      <c r="AD21" s="64"/>
      <c r="AE21" s="64"/>
      <c r="AF21" s="64"/>
      <c r="AG21" s="64"/>
      <c r="AH21" s="64"/>
    </row>
    <row r="22" spans="1:34" s="70" customFormat="1" ht="135">
      <c r="A22" s="240"/>
      <c r="B22" s="148">
        <v>16</v>
      </c>
      <c r="C22" s="126" t="s">
        <v>71</v>
      </c>
      <c r="D22" s="127" t="s">
        <v>127</v>
      </c>
      <c r="E22" s="201" t="s">
        <v>220</v>
      </c>
      <c r="F22" s="64" t="s">
        <v>4</v>
      </c>
      <c r="G22" s="88">
        <v>2</v>
      </c>
      <c r="H22" s="89">
        <v>84000</v>
      </c>
      <c r="I22" s="89">
        <f>G22*H22</f>
        <v>168000</v>
      </c>
      <c r="J22" s="91">
        <f>I22*0.19</f>
        <v>31920</v>
      </c>
      <c r="K22" s="89">
        <f t="shared" si="0"/>
        <v>199920</v>
      </c>
      <c r="L22" s="64"/>
      <c r="M22" s="64"/>
      <c r="N22" s="64"/>
      <c r="O22" s="64"/>
      <c r="P22" s="64"/>
      <c r="Q22" s="64"/>
      <c r="R22" s="64"/>
      <c r="S22" s="64"/>
      <c r="T22" s="64"/>
      <c r="U22" s="64"/>
      <c r="V22" s="64"/>
      <c r="W22" s="64"/>
      <c r="X22" s="64"/>
      <c r="Y22" s="64"/>
      <c r="Z22" s="64"/>
      <c r="AA22" s="64"/>
      <c r="AB22" s="64"/>
      <c r="AC22" s="64"/>
      <c r="AD22" s="64"/>
      <c r="AE22" s="64"/>
      <c r="AF22" s="64"/>
      <c r="AG22" s="64"/>
      <c r="AH22" s="64"/>
    </row>
    <row r="23" spans="1:34" s="96" customFormat="1" ht="105">
      <c r="A23" s="240"/>
      <c r="B23" s="148">
        <v>16</v>
      </c>
      <c r="C23" s="128" t="s">
        <v>71</v>
      </c>
      <c r="D23" s="129" t="s">
        <v>223</v>
      </c>
      <c r="E23" s="201" t="s">
        <v>220</v>
      </c>
      <c r="F23" s="92" t="s">
        <v>2</v>
      </c>
      <c r="G23" s="93">
        <v>1</v>
      </c>
      <c r="H23" s="94">
        <v>10000</v>
      </c>
      <c r="I23" s="94">
        <f>G23*H23</f>
        <v>10000</v>
      </c>
      <c r="J23" s="94">
        <v>0</v>
      </c>
      <c r="K23" s="94">
        <f t="shared" si="0"/>
        <v>10000</v>
      </c>
      <c r="L23" s="95"/>
      <c r="M23" s="95"/>
      <c r="N23" s="95"/>
      <c r="O23" s="95"/>
      <c r="P23" s="95"/>
      <c r="Q23" s="95"/>
      <c r="R23" s="95"/>
      <c r="S23" s="95"/>
      <c r="T23" s="95"/>
      <c r="U23" s="95"/>
      <c r="V23" s="95"/>
      <c r="W23" s="95"/>
      <c r="X23" s="95"/>
      <c r="Y23" s="95"/>
      <c r="Z23" s="95"/>
      <c r="AA23" s="95"/>
      <c r="AB23" s="95"/>
      <c r="AC23" s="95"/>
      <c r="AD23" s="95"/>
      <c r="AE23" s="95"/>
      <c r="AF23" s="95"/>
      <c r="AG23" s="95"/>
      <c r="AH23" s="95"/>
    </row>
    <row r="24" spans="1:34" s="70" customFormat="1" ht="30">
      <c r="A24" s="97" t="s">
        <v>133</v>
      </c>
      <c r="B24" s="156"/>
      <c r="C24" s="130"/>
      <c r="D24" s="127"/>
      <c r="E24" s="64"/>
      <c r="F24" s="64"/>
      <c r="G24" s="88"/>
      <c r="H24" s="89"/>
      <c r="I24" s="16">
        <f>I22+I23</f>
        <v>178000</v>
      </c>
      <c r="J24" s="16">
        <f>J22+J23</f>
        <v>31920</v>
      </c>
      <c r="K24" s="16">
        <f>K22+K23</f>
        <v>209920</v>
      </c>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row>
    <row r="25" spans="1:34" s="70" customFormat="1" ht="30">
      <c r="A25" s="241" t="s">
        <v>126</v>
      </c>
      <c r="B25" s="148"/>
      <c r="C25" s="77" t="s">
        <v>224</v>
      </c>
      <c r="D25" s="64"/>
      <c r="E25" s="64"/>
      <c r="F25" s="64"/>
      <c r="G25" s="90"/>
      <c r="H25" s="90"/>
      <c r="I25" s="15">
        <f>I26+I27+I28</f>
        <v>298000</v>
      </c>
      <c r="J25" s="15">
        <f>J26+J27+J28</f>
        <v>38000</v>
      </c>
      <c r="K25" s="15">
        <f>K26+K27+K28</f>
        <v>336000</v>
      </c>
      <c r="L25" s="64"/>
      <c r="M25" s="64"/>
      <c r="N25" s="64"/>
      <c r="O25" s="64"/>
      <c r="P25" s="64"/>
      <c r="Q25" s="64"/>
      <c r="R25" s="64"/>
      <c r="S25" s="64"/>
      <c r="T25" s="64"/>
      <c r="U25" s="64"/>
      <c r="V25" s="64"/>
      <c r="W25" s="64"/>
      <c r="X25" s="64"/>
      <c r="Y25" s="64"/>
      <c r="Z25" s="64"/>
      <c r="AA25" s="64"/>
      <c r="AB25" s="64"/>
      <c r="AC25" s="64"/>
      <c r="AD25" s="64"/>
      <c r="AE25" s="64"/>
      <c r="AF25" s="64"/>
      <c r="AG25" s="64"/>
      <c r="AH25" s="64"/>
    </row>
    <row r="26" spans="1:34" s="70" customFormat="1" ht="30">
      <c r="A26" s="242"/>
      <c r="B26" s="148">
        <v>100</v>
      </c>
      <c r="C26" s="131" t="s">
        <v>65</v>
      </c>
      <c r="D26" s="65" t="s">
        <v>129</v>
      </c>
      <c r="E26" s="201" t="s">
        <v>220</v>
      </c>
      <c r="F26" s="64" t="s">
        <v>128</v>
      </c>
      <c r="G26" s="88">
        <v>1</v>
      </c>
      <c r="H26" s="89">
        <v>200000</v>
      </c>
      <c r="I26" s="89">
        <f>G26*H26</f>
        <v>200000</v>
      </c>
      <c r="J26" s="91">
        <f>I26*0.19</f>
        <v>38000</v>
      </c>
      <c r="K26" s="89">
        <f t="shared" si="0"/>
        <v>238000</v>
      </c>
      <c r="L26" s="64"/>
      <c r="M26" s="64"/>
      <c r="N26" s="64"/>
      <c r="O26" s="64"/>
      <c r="P26" s="64"/>
      <c r="Q26" s="64"/>
      <c r="R26" s="64"/>
      <c r="S26" s="64"/>
      <c r="T26" s="64"/>
      <c r="U26" s="64"/>
      <c r="V26" s="64"/>
      <c r="W26" s="64"/>
      <c r="X26" s="64"/>
      <c r="Y26" s="64"/>
      <c r="Z26" s="64"/>
      <c r="AA26" s="64"/>
      <c r="AB26" s="64"/>
      <c r="AC26" s="64"/>
      <c r="AD26" s="64"/>
      <c r="AE26" s="64"/>
      <c r="AF26" s="64"/>
      <c r="AG26" s="64"/>
      <c r="AH26" s="64"/>
    </row>
    <row r="27" spans="1:34" s="70" customFormat="1" ht="30">
      <c r="A27" s="242"/>
      <c r="B27" s="148">
        <v>87</v>
      </c>
      <c r="C27" s="202" t="s">
        <v>78</v>
      </c>
      <c r="D27" s="65" t="s">
        <v>171</v>
      </c>
      <c r="E27" s="64"/>
      <c r="F27" s="64" t="s">
        <v>57</v>
      </c>
      <c r="G27" s="88">
        <f>2*300</f>
        <v>600</v>
      </c>
      <c r="H27" s="89">
        <v>140</v>
      </c>
      <c r="I27" s="89">
        <f>G27*H27</f>
        <v>84000</v>
      </c>
      <c r="J27" s="91">
        <v>0</v>
      </c>
      <c r="K27" s="89">
        <f t="shared" si="0"/>
        <v>84000</v>
      </c>
      <c r="L27" s="64"/>
      <c r="M27" s="64"/>
      <c r="N27" s="64"/>
      <c r="O27" s="64"/>
      <c r="P27" s="64"/>
      <c r="Q27" s="64"/>
      <c r="R27" s="64"/>
      <c r="S27" s="64"/>
      <c r="T27" s="64"/>
      <c r="U27" s="64"/>
      <c r="V27" s="64"/>
      <c r="W27" s="64"/>
      <c r="X27" s="64"/>
      <c r="Y27" s="64"/>
      <c r="Z27" s="64"/>
      <c r="AA27" s="64"/>
      <c r="AB27" s="64"/>
      <c r="AC27" s="64"/>
      <c r="AD27" s="64"/>
      <c r="AE27" s="64"/>
      <c r="AF27" s="64"/>
      <c r="AG27" s="64"/>
      <c r="AH27" s="64"/>
    </row>
    <row r="28" spans="1:34" s="70" customFormat="1" ht="30">
      <c r="A28" s="242"/>
      <c r="B28" s="148">
        <v>87</v>
      </c>
      <c r="C28" s="202" t="s">
        <v>78</v>
      </c>
      <c r="D28" s="65" t="s">
        <v>172</v>
      </c>
      <c r="E28" s="64"/>
      <c r="F28" s="64" t="s">
        <v>57</v>
      </c>
      <c r="G28" s="88">
        <v>100</v>
      </c>
      <c r="H28" s="89">
        <v>140</v>
      </c>
      <c r="I28" s="89">
        <f>G28*H28</f>
        <v>14000</v>
      </c>
      <c r="J28" s="91">
        <v>0</v>
      </c>
      <c r="K28" s="89">
        <f t="shared" si="0"/>
        <v>14000</v>
      </c>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s="70" customFormat="1" ht="30">
      <c r="A29" s="242"/>
      <c r="B29" s="148"/>
      <c r="C29" s="77" t="s">
        <v>225</v>
      </c>
      <c r="D29" s="64"/>
      <c r="E29" s="64"/>
      <c r="F29" s="64"/>
      <c r="G29" s="90"/>
      <c r="H29" s="90"/>
      <c r="I29" s="15">
        <f>I30</f>
        <v>500000</v>
      </c>
      <c r="J29" s="15">
        <f>J30</f>
        <v>95000</v>
      </c>
      <c r="K29" s="15">
        <f>K30</f>
        <v>595000</v>
      </c>
      <c r="L29" s="64"/>
      <c r="M29" s="64"/>
      <c r="N29" s="64"/>
      <c r="O29" s="64"/>
      <c r="P29" s="64"/>
      <c r="Q29" s="64"/>
      <c r="R29" s="64"/>
      <c r="S29" s="64"/>
      <c r="T29" s="64"/>
      <c r="U29" s="64"/>
      <c r="V29" s="64"/>
      <c r="W29" s="64"/>
      <c r="X29" s="64"/>
      <c r="Y29" s="64"/>
      <c r="Z29" s="64"/>
      <c r="AA29" s="64"/>
      <c r="AB29" s="64"/>
      <c r="AC29" s="64"/>
      <c r="AD29" s="64"/>
      <c r="AE29" s="64"/>
      <c r="AF29" s="64"/>
      <c r="AG29" s="64"/>
      <c r="AH29" s="64"/>
    </row>
    <row r="30" spans="1:34" s="70" customFormat="1" ht="75">
      <c r="A30" s="242"/>
      <c r="B30" s="148">
        <v>104</v>
      </c>
      <c r="C30" s="203" t="s">
        <v>207</v>
      </c>
      <c r="D30" s="67" t="s">
        <v>130</v>
      </c>
      <c r="E30" s="201" t="s">
        <v>220</v>
      </c>
      <c r="F30" s="64" t="s">
        <v>128</v>
      </c>
      <c r="G30" s="88">
        <v>5</v>
      </c>
      <c r="H30" s="89">
        <v>100000</v>
      </c>
      <c r="I30" s="89">
        <f>G30*H30</f>
        <v>500000</v>
      </c>
      <c r="J30" s="91">
        <f>I30*0.19</f>
        <v>95000</v>
      </c>
      <c r="K30" s="89">
        <f t="shared" si="0"/>
        <v>595000</v>
      </c>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s="70" customFormat="1" ht="30">
      <c r="A31" s="242"/>
      <c r="B31" s="148"/>
      <c r="C31" s="77" t="s">
        <v>226</v>
      </c>
      <c r="D31" s="64"/>
      <c r="E31" s="64"/>
      <c r="F31" s="64"/>
      <c r="G31" s="90"/>
      <c r="H31" s="90"/>
      <c r="I31" s="15">
        <f>I32</f>
        <v>25000</v>
      </c>
      <c r="J31" s="15">
        <f>J32</f>
        <v>4750</v>
      </c>
      <c r="K31" s="15">
        <f>K32</f>
        <v>29750</v>
      </c>
      <c r="L31" s="64"/>
      <c r="M31" s="64"/>
      <c r="N31" s="64"/>
      <c r="O31" s="64"/>
      <c r="P31" s="64"/>
      <c r="Q31" s="64"/>
      <c r="R31" s="64"/>
      <c r="S31" s="64"/>
      <c r="T31" s="64"/>
      <c r="U31" s="64"/>
      <c r="V31" s="64"/>
      <c r="W31" s="64"/>
      <c r="X31" s="64"/>
      <c r="Y31" s="64"/>
      <c r="Z31" s="64"/>
      <c r="AA31" s="64"/>
      <c r="AB31" s="64"/>
      <c r="AC31" s="64"/>
      <c r="AD31" s="64"/>
      <c r="AE31" s="64"/>
      <c r="AF31" s="64"/>
      <c r="AG31" s="64"/>
      <c r="AH31" s="64"/>
    </row>
    <row r="32" spans="1:34" s="70" customFormat="1" ht="45">
      <c r="A32" s="243"/>
      <c r="B32" s="148">
        <v>104</v>
      </c>
      <c r="C32" s="203" t="s">
        <v>207</v>
      </c>
      <c r="D32" s="65" t="s">
        <v>131</v>
      </c>
      <c r="E32" s="201" t="s">
        <v>220</v>
      </c>
      <c r="F32" s="64" t="s">
        <v>128</v>
      </c>
      <c r="G32" s="88">
        <v>1</v>
      </c>
      <c r="H32" s="89">
        <v>25000</v>
      </c>
      <c r="I32" s="89">
        <f>G32*H32</f>
        <v>25000</v>
      </c>
      <c r="J32" s="91">
        <f>I32*0.19</f>
        <v>4750</v>
      </c>
      <c r="K32" s="89">
        <f t="shared" si="0"/>
        <v>29750</v>
      </c>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85" customFormat="1">
      <c r="A33" s="82" t="s">
        <v>132</v>
      </c>
      <c r="B33" s="82"/>
      <c r="C33" s="82"/>
      <c r="D33" s="82"/>
      <c r="E33" s="82"/>
      <c r="F33" s="82"/>
      <c r="G33" s="98"/>
      <c r="H33" s="98"/>
      <c r="I33" s="15">
        <f>I31+I29+I25</f>
        <v>823000</v>
      </c>
      <c r="J33" s="15">
        <f>J31+J29+J25</f>
        <v>137750</v>
      </c>
      <c r="K33" s="15">
        <f t="shared" si="0"/>
        <v>960750</v>
      </c>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82"/>
    </row>
    <row r="34" spans="1:34" s="70" customFormat="1">
      <c r="A34" s="82" t="s">
        <v>135</v>
      </c>
      <c r="B34" s="82"/>
      <c r="C34" s="64"/>
      <c r="D34" s="64"/>
      <c r="E34" s="64"/>
      <c r="F34" s="64"/>
      <c r="G34" s="88"/>
      <c r="H34" s="89"/>
      <c r="I34" s="89"/>
      <c r="J34" s="89"/>
      <c r="K34" s="89">
        <f t="shared" si="0"/>
        <v>0</v>
      </c>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34" s="70" customFormat="1">
      <c r="A35" s="82" t="s">
        <v>134</v>
      </c>
      <c r="B35" s="82"/>
      <c r="C35" s="64"/>
      <c r="D35" s="64"/>
      <c r="E35" s="64"/>
      <c r="F35" s="64"/>
      <c r="G35" s="88"/>
      <c r="H35" s="89"/>
      <c r="I35" s="89"/>
      <c r="J35" s="89"/>
      <c r="K35" s="89">
        <f t="shared" si="0"/>
        <v>0</v>
      </c>
      <c r="L35" s="64"/>
      <c r="M35" s="64"/>
      <c r="N35" s="64"/>
      <c r="O35" s="64"/>
      <c r="P35" s="64"/>
      <c r="Q35" s="64"/>
      <c r="R35" s="64"/>
      <c r="S35" s="64"/>
      <c r="T35" s="64"/>
      <c r="U35" s="64"/>
      <c r="V35" s="64"/>
      <c r="W35" s="64"/>
      <c r="X35" s="64"/>
      <c r="Y35" s="64"/>
      <c r="Z35" s="64"/>
      <c r="AA35" s="64"/>
      <c r="AB35" s="64"/>
      <c r="AC35" s="64"/>
      <c r="AD35" s="64"/>
      <c r="AE35" s="64"/>
      <c r="AF35" s="64"/>
      <c r="AG35" s="64"/>
      <c r="AH35" s="64"/>
    </row>
    <row r="36" spans="1:34" s="85" customFormat="1">
      <c r="A36" s="244" t="s">
        <v>136</v>
      </c>
      <c r="B36" s="245"/>
      <c r="C36" s="246"/>
      <c r="D36" s="82"/>
      <c r="E36" s="82"/>
      <c r="F36" s="82"/>
      <c r="G36" s="98"/>
      <c r="H36" s="98"/>
      <c r="I36" s="15">
        <f>I20+I24+I33</f>
        <v>1253560</v>
      </c>
      <c r="J36" s="15">
        <f>J20+J24+J33</f>
        <v>183806</v>
      </c>
      <c r="K36" s="15">
        <f>K20+K24+K33</f>
        <v>1437366</v>
      </c>
      <c r="L36" s="82"/>
      <c r="M36" s="82"/>
      <c r="N36" s="82"/>
      <c r="O36" s="82"/>
      <c r="P36" s="82"/>
      <c r="Q36" s="82"/>
      <c r="R36" s="82"/>
      <c r="S36" s="82"/>
      <c r="T36" s="82"/>
      <c r="U36" s="82"/>
      <c r="V36" s="82"/>
      <c r="W36" s="82"/>
      <c r="X36" s="82"/>
      <c r="Y36" s="82"/>
      <c r="Z36" s="82"/>
      <c r="AA36" s="82"/>
      <c r="AB36" s="82"/>
      <c r="AC36" s="82"/>
      <c r="AD36" s="82"/>
      <c r="AE36" s="82"/>
      <c r="AF36" s="82"/>
      <c r="AG36" s="82"/>
      <c r="AH36" s="82"/>
    </row>
    <row r="39" spans="1:34" ht="42" customHeight="1">
      <c r="A39" s="39" t="s">
        <v>5</v>
      </c>
      <c r="B39" s="39"/>
      <c r="C39" s="233" t="s">
        <v>6</v>
      </c>
      <c r="D39" s="233"/>
      <c r="E39" s="233"/>
    </row>
    <row r="40" spans="1:34" ht="45.75" customHeight="1">
      <c r="A40" s="54" t="s">
        <v>7</v>
      </c>
      <c r="B40" s="54"/>
      <c r="C40" s="233" t="s">
        <v>8</v>
      </c>
      <c r="D40" s="233"/>
      <c r="E40" s="233"/>
    </row>
  </sheetData>
  <mergeCells count="27">
    <mergeCell ref="L4:L5"/>
    <mergeCell ref="A3:C3"/>
    <mergeCell ref="A4:A5"/>
    <mergeCell ref="B4:C5"/>
    <mergeCell ref="D4:D5"/>
    <mergeCell ref="E4:E5"/>
    <mergeCell ref="F4:F5"/>
    <mergeCell ref="N4:N5"/>
    <mergeCell ref="O4:O5"/>
    <mergeCell ref="P4:P5"/>
    <mergeCell ref="Q4:Q5"/>
    <mergeCell ref="AE4:AE5"/>
    <mergeCell ref="G4:G5"/>
    <mergeCell ref="H4:H5"/>
    <mergeCell ref="I4:I5"/>
    <mergeCell ref="J4:J5"/>
    <mergeCell ref="K4:K5"/>
    <mergeCell ref="AH4:AH5"/>
    <mergeCell ref="C39:E39"/>
    <mergeCell ref="C40:E40"/>
    <mergeCell ref="B7:C7"/>
    <mergeCell ref="A8:A19"/>
    <mergeCell ref="C8:AH8"/>
    <mergeCell ref="A21:A23"/>
    <mergeCell ref="A25:A32"/>
    <mergeCell ref="A36:C36"/>
    <mergeCell ref="M4:M5"/>
  </mergeCells>
  <pageMargins left="0.7" right="0.7" top="0.75" bottom="0.75" header="0.3" footer="0.3"/>
  <pageSetup paperSize="9" scale="51"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dimension ref="A1:G58"/>
  <sheetViews>
    <sheetView view="pageBreakPreview" zoomScale="60" zoomScaleNormal="100" workbookViewId="0">
      <selection activeCell="A3" sqref="A3:D3"/>
    </sheetView>
  </sheetViews>
  <sheetFormatPr defaultRowHeight="15"/>
  <cols>
    <col min="1" max="1" width="4.85546875" style="144" customWidth="1"/>
    <col min="2" max="2" width="26" style="145" customWidth="1"/>
    <col min="3" max="3" width="9" style="198" customWidth="1"/>
    <col min="4" max="4" width="35" style="133" customWidth="1"/>
    <col min="5" max="5" width="15.140625" style="133" customWidth="1"/>
    <col min="6" max="6" width="17.42578125" style="133" customWidth="1"/>
    <col min="7" max="7" width="19.140625" style="133" customWidth="1"/>
    <col min="8" max="16384" width="9.140625" style="133"/>
  </cols>
  <sheetData>
    <row r="1" spans="1:7" ht="15.75">
      <c r="A1" s="55"/>
      <c r="B1" s="51"/>
      <c r="C1" s="178"/>
      <c r="D1" s="52"/>
      <c r="E1" s="52"/>
      <c r="F1" s="52"/>
      <c r="G1" s="52"/>
    </row>
    <row r="2" spans="1:7" ht="15.75">
      <c r="A2" s="56" t="s">
        <v>230</v>
      </c>
      <c r="B2" s="51"/>
      <c r="C2" s="178"/>
      <c r="D2" s="52"/>
      <c r="E2" s="52"/>
      <c r="F2" s="52"/>
      <c r="G2" s="52"/>
    </row>
    <row r="3" spans="1:7" ht="16.5" thickBot="1">
      <c r="A3" s="306" t="s">
        <v>271</v>
      </c>
      <c r="B3" s="306"/>
      <c r="C3" s="306"/>
      <c r="D3" s="306"/>
      <c r="E3" s="52"/>
      <c r="F3" s="52"/>
      <c r="G3" s="52"/>
    </row>
    <row r="4" spans="1:7">
      <c r="A4" s="273" t="s">
        <v>83</v>
      </c>
      <c r="B4" s="274"/>
      <c r="C4" s="277" t="s">
        <v>84</v>
      </c>
      <c r="D4" s="277"/>
      <c r="E4" s="279" t="s">
        <v>37</v>
      </c>
      <c r="F4" s="279"/>
      <c r="G4" s="280"/>
    </row>
    <row r="5" spans="1:7" ht="16.5" customHeight="1">
      <c r="A5" s="275"/>
      <c r="B5" s="276"/>
      <c r="C5" s="278"/>
      <c r="D5" s="278"/>
      <c r="E5" s="281" t="s">
        <v>58</v>
      </c>
      <c r="F5" s="281" t="s">
        <v>0</v>
      </c>
      <c r="G5" s="283" t="s">
        <v>59</v>
      </c>
    </row>
    <row r="6" spans="1:7" ht="15.75" thickBot="1">
      <c r="A6" s="179" t="s">
        <v>40</v>
      </c>
      <c r="B6" s="179" t="s">
        <v>189</v>
      </c>
      <c r="C6" s="134" t="s">
        <v>40</v>
      </c>
      <c r="D6" s="179" t="s">
        <v>189</v>
      </c>
      <c r="E6" s="282"/>
      <c r="F6" s="282"/>
      <c r="G6" s="284"/>
    </row>
    <row r="7" spans="1:7" s="136" customFormat="1">
      <c r="A7" s="180">
        <v>1</v>
      </c>
      <c r="B7" s="40">
        <v>2</v>
      </c>
      <c r="C7" s="40">
        <v>3</v>
      </c>
      <c r="D7" s="41">
        <v>4</v>
      </c>
      <c r="E7" s="40">
        <v>5</v>
      </c>
      <c r="F7" s="40">
        <v>6</v>
      </c>
      <c r="G7" s="135" t="s">
        <v>204</v>
      </c>
    </row>
    <row r="8" spans="1:7" ht="15.75">
      <c r="A8" s="287">
        <v>4</v>
      </c>
      <c r="B8" s="289" t="s">
        <v>66</v>
      </c>
      <c r="C8" s="181">
        <v>7</v>
      </c>
      <c r="D8" s="137" t="s">
        <v>68</v>
      </c>
      <c r="E8" s="42"/>
      <c r="F8" s="42"/>
      <c r="G8" s="43"/>
    </row>
    <row r="9" spans="1:7" ht="15.75">
      <c r="A9" s="288"/>
      <c r="B9" s="290"/>
      <c r="C9" s="181">
        <v>8</v>
      </c>
      <c r="D9" s="137" t="s">
        <v>67</v>
      </c>
      <c r="E9" s="42"/>
      <c r="F9" s="42"/>
      <c r="G9" s="43"/>
    </row>
    <row r="10" spans="1:7" ht="45">
      <c r="A10" s="182">
        <v>6</v>
      </c>
      <c r="B10" s="138" t="s">
        <v>69</v>
      </c>
      <c r="C10" s="181">
        <v>14</v>
      </c>
      <c r="D10" s="137" t="s">
        <v>70</v>
      </c>
      <c r="E10" s="42"/>
      <c r="F10" s="42"/>
      <c r="G10" s="43"/>
    </row>
    <row r="11" spans="1:7" ht="77.25" customHeight="1">
      <c r="A11" s="183">
        <v>8</v>
      </c>
      <c r="B11" s="139" t="s">
        <v>71</v>
      </c>
      <c r="C11" s="181">
        <v>16</v>
      </c>
      <c r="D11" s="140" t="s">
        <v>71</v>
      </c>
      <c r="E11" s="184"/>
      <c r="F11" s="184"/>
      <c r="G11" s="185"/>
    </row>
    <row r="12" spans="1:7" ht="68.25" customHeight="1">
      <c r="A12" s="287">
        <v>9</v>
      </c>
      <c r="B12" s="292" t="s">
        <v>162</v>
      </c>
      <c r="C12" s="181">
        <v>21</v>
      </c>
      <c r="D12" s="99" t="s">
        <v>72</v>
      </c>
      <c r="E12" s="184"/>
      <c r="F12" s="184"/>
      <c r="G12" s="185"/>
    </row>
    <row r="13" spans="1:7" ht="68.25" customHeight="1">
      <c r="A13" s="291"/>
      <c r="B13" s="293"/>
      <c r="C13" s="181">
        <v>24</v>
      </c>
      <c r="D13" s="99" t="s">
        <v>194</v>
      </c>
      <c r="E13" s="184"/>
      <c r="F13" s="184"/>
      <c r="G13" s="185"/>
    </row>
    <row r="14" spans="1:7" ht="102.75" customHeight="1">
      <c r="A14" s="291"/>
      <c r="B14" s="293"/>
      <c r="C14" s="181">
        <v>26</v>
      </c>
      <c r="D14" s="99" t="s">
        <v>181</v>
      </c>
      <c r="E14" s="184"/>
      <c r="F14" s="184"/>
      <c r="G14" s="185"/>
    </row>
    <row r="15" spans="1:7" ht="88.5" customHeight="1">
      <c r="A15" s="291"/>
      <c r="B15" s="293"/>
      <c r="C15" s="181">
        <v>27</v>
      </c>
      <c r="D15" s="99" t="s">
        <v>179</v>
      </c>
      <c r="E15" s="184"/>
      <c r="F15" s="184"/>
      <c r="G15" s="185"/>
    </row>
    <row r="16" spans="1:7" ht="57" customHeight="1">
      <c r="A16" s="291"/>
      <c r="B16" s="293"/>
      <c r="C16" s="181">
        <v>28</v>
      </c>
      <c r="D16" s="186" t="s">
        <v>151</v>
      </c>
      <c r="E16" s="146"/>
      <c r="F16" s="146"/>
      <c r="G16" s="147"/>
    </row>
    <row r="17" spans="1:7" ht="45.75" customHeight="1">
      <c r="A17" s="187">
        <v>10</v>
      </c>
      <c r="B17" s="139" t="s">
        <v>73</v>
      </c>
      <c r="C17" s="181">
        <v>30</v>
      </c>
      <c r="D17" s="137" t="s">
        <v>196</v>
      </c>
      <c r="E17" s="184"/>
      <c r="F17" s="184"/>
      <c r="G17" s="185"/>
    </row>
    <row r="18" spans="1:7" ht="75">
      <c r="A18" s="188">
        <v>11</v>
      </c>
      <c r="B18" s="141" t="s">
        <v>154</v>
      </c>
      <c r="C18" s="189">
        <v>32</v>
      </c>
      <c r="D18" s="141" t="s">
        <v>154</v>
      </c>
      <c r="E18" s="44"/>
      <c r="F18" s="44"/>
      <c r="G18" s="45"/>
    </row>
    <row r="19" spans="1:7" ht="90">
      <c r="A19" s="183">
        <v>21</v>
      </c>
      <c r="B19" s="139" t="s">
        <v>205</v>
      </c>
      <c r="C19" s="181">
        <v>64</v>
      </c>
      <c r="D19" s="137" t="s">
        <v>206</v>
      </c>
      <c r="E19" s="42"/>
      <c r="F19" s="42"/>
      <c r="G19" s="43"/>
    </row>
    <row r="20" spans="1:7" ht="33" customHeight="1">
      <c r="A20" s="183">
        <v>22</v>
      </c>
      <c r="B20" s="139" t="s">
        <v>75</v>
      </c>
      <c r="C20" s="181">
        <v>76</v>
      </c>
      <c r="D20" s="137" t="s">
        <v>75</v>
      </c>
      <c r="E20" s="184"/>
      <c r="F20" s="184"/>
      <c r="G20" s="185"/>
    </row>
    <row r="21" spans="1:7" ht="60">
      <c r="A21" s="294">
        <v>25</v>
      </c>
      <c r="B21" s="289" t="s">
        <v>76</v>
      </c>
      <c r="C21" s="181">
        <v>83</v>
      </c>
      <c r="D21" s="137" t="s">
        <v>200</v>
      </c>
      <c r="E21" s="42"/>
      <c r="F21" s="42"/>
      <c r="G21" s="185"/>
    </row>
    <row r="22" spans="1:7" ht="30">
      <c r="A22" s="295"/>
      <c r="B22" s="290"/>
      <c r="C22" s="181">
        <v>87</v>
      </c>
      <c r="D22" s="137" t="s">
        <v>77</v>
      </c>
      <c r="E22" s="184"/>
      <c r="F22" s="184"/>
      <c r="G22" s="185"/>
    </row>
    <row r="23" spans="1:7" ht="25.5" customHeight="1">
      <c r="A23" s="287">
        <v>27</v>
      </c>
      <c r="B23" s="289" t="s">
        <v>79</v>
      </c>
      <c r="C23" s="181">
        <v>96</v>
      </c>
      <c r="D23" s="137" t="s">
        <v>81</v>
      </c>
      <c r="E23" s="42"/>
      <c r="F23" s="184"/>
      <c r="G23" s="43"/>
    </row>
    <row r="24" spans="1:7" ht="44.25" customHeight="1">
      <c r="A24" s="288"/>
      <c r="B24" s="290"/>
      <c r="C24" s="181">
        <v>98</v>
      </c>
      <c r="D24" s="137" t="s">
        <v>80</v>
      </c>
      <c r="E24" s="42"/>
      <c r="F24" s="184"/>
      <c r="G24" s="43"/>
    </row>
    <row r="25" spans="1:7" ht="27.75" customHeight="1">
      <c r="A25" s="183">
        <v>28</v>
      </c>
      <c r="B25" s="139" t="s">
        <v>82</v>
      </c>
      <c r="C25" s="181">
        <v>99</v>
      </c>
      <c r="D25" s="137" t="s">
        <v>82</v>
      </c>
      <c r="E25" s="42"/>
      <c r="F25" s="184"/>
      <c r="G25" s="43"/>
    </row>
    <row r="26" spans="1:7" ht="27.75" customHeight="1">
      <c r="A26" s="287">
        <v>29</v>
      </c>
      <c r="B26" s="292" t="s">
        <v>62</v>
      </c>
      <c r="C26" s="181">
        <v>100</v>
      </c>
      <c r="D26" s="137" t="s">
        <v>65</v>
      </c>
      <c r="E26" s="184"/>
      <c r="F26" s="184"/>
      <c r="G26" s="185"/>
    </row>
    <row r="27" spans="1:7" ht="41.25" customHeight="1">
      <c r="A27" s="291"/>
      <c r="B27" s="293"/>
      <c r="C27" s="181">
        <v>104</v>
      </c>
      <c r="D27" s="137" t="s">
        <v>207</v>
      </c>
      <c r="E27" s="184"/>
      <c r="F27" s="184"/>
      <c r="G27" s="185"/>
    </row>
    <row r="28" spans="1:7" ht="50.25" customHeight="1">
      <c r="A28" s="291"/>
      <c r="B28" s="293"/>
      <c r="C28" s="181">
        <v>105</v>
      </c>
      <c r="D28" s="137" t="s">
        <v>64</v>
      </c>
      <c r="E28" s="42"/>
      <c r="F28" s="184"/>
      <c r="G28" s="185"/>
    </row>
    <row r="29" spans="1:7" ht="60">
      <c r="A29" s="288"/>
      <c r="B29" s="315"/>
      <c r="C29" s="181">
        <v>106</v>
      </c>
      <c r="D29" s="141" t="s">
        <v>157</v>
      </c>
      <c r="E29" s="44"/>
      <c r="F29" s="184"/>
      <c r="G29" s="45"/>
    </row>
    <row r="30" spans="1:7" ht="16.5" thickBot="1">
      <c r="A30" s="285" t="s">
        <v>258</v>
      </c>
      <c r="B30" s="286"/>
      <c r="C30" s="190"/>
      <c r="D30" s="46"/>
      <c r="E30" s="191">
        <f>'24.1'!I36</f>
        <v>1285520</v>
      </c>
      <c r="F30" s="191">
        <f>'24.1'!J36</f>
        <v>185706</v>
      </c>
      <c r="G30" s="192">
        <f>E30+F30</f>
        <v>1471226</v>
      </c>
    </row>
    <row r="31" spans="1:7" ht="15.75">
      <c r="A31" s="55"/>
      <c r="B31" s="51"/>
      <c r="C31" s="178"/>
      <c r="D31" s="52"/>
      <c r="E31" s="52"/>
      <c r="F31" s="52"/>
      <c r="G31" s="52"/>
    </row>
    <row r="32" spans="1:7" ht="15.75">
      <c r="A32" s="55"/>
      <c r="B32" s="51" t="s">
        <v>175</v>
      </c>
      <c r="C32" s="178"/>
      <c r="D32" s="52"/>
      <c r="E32" s="178">
        <f>E8+E10+E14+E16+E25</f>
        <v>0</v>
      </c>
      <c r="F32" s="178">
        <f>F8+F10+F14+F16+F25</f>
        <v>0</v>
      </c>
      <c r="G32" s="178">
        <f>G8+G10+G14+G16+G25</f>
        <v>0</v>
      </c>
    </row>
    <row r="33" spans="1:7" ht="15.75">
      <c r="A33" s="55"/>
      <c r="B33" s="51"/>
      <c r="C33" s="178"/>
      <c r="D33" s="52"/>
      <c r="E33" s="52"/>
      <c r="F33" s="52"/>
      <c r="G33" s="52"/>
    </row>
    <row r="34" spans="1:7" ht="15.75" customHeight="1">
      <c r="A34" s="300" t="s">
        <v>256</v>
      </c>
      <c r="B34" s="311" t="s">
        <v>164</v>
      </c>
      <c r="C34" s="312"/>
      <c r="D34" s="236" t="s">
        <v>29</v>
      </c>
      <c r="E34" s="297" t="s">
        <v>30</v>
      </c>
      <c r="F34" s="236" t="s">
        <v>55</v>
      </c>
      <c r="G34" s="52"/>
    </row>
    <row r="35" spans="1:7" ht="15.75">
      <c r="A35" s="301"/>
      <c r="B35" s="313"/>
      <c r="C35" s="314"/>
      <c r="D35" s="236"/>
      <c r="E35" s="298"/>
      <c r="F35" s="236"/>
      <c r="G35" s="52"/>
    </row>
    <row r="36" spans="1:7" ht="15.75">
      <c r="A36" s="193">
        <v>0</v>
      </c>
      <c r="B36" s="302">
        <v>1</v>
      </c>
      <c r="C36" s="303"/>
      <c r="D36" s="148">
        <v>2</v>
      </c>
      <c r="E36" s="148">
        <v>3</v>
      </c>
      <c r="F36" s="195" t="s">
        <v>31</v>
      </c>
      <c r="G36" s="52"/>
    </row>
    <row r="37" spans="1:7" ht="15.75">
      <c r="A37" s="193" t="s">
        <v>255</v>
      </c>
      <c r="B37" s="304" t="s">
        <v>208</v>
      </c>
      <c r="C37" s="305"/>
      <c r="D37" s="15">
        <v>1000</v>
      </c>
      <c r="E37" s="15">
        <f>D37*0.19</f>
        <v>190</v>
      </c>
      <c r="F37" s="15">
        <f>D37+E37</f>
        <v>1190</v>
      </c>
      <c r="G37" s="52"/>
    </row>
    <row r="38" spans="1:7" ht="15.75">
      <c r="A38" s="196" t="s">
        <v>254</v>
      </c>
      <c r="B38" s="307" t="s">
        <v>209</v>
      </c>
      <c r="C38" s="308"/>
      <c r="D38" s="15"/>
      <c r="E38" s="15"/>
      <c r="F38" s="15"/>
      <c r="G38" s="52"/>
    </row>
    <row r="39" spans="1:7" ht="30" customHeight="1">
      <c r="A39" s="196" t="s">
        <v>252</v>
      </c>
      <c r="B39" s="307" t="s">
        <v>210</v>
      </c>
      <c r="C39" s="308"/>
      <c r="D39" s="15">
        <f>D37</f>
        <v>1000</v>
      </c>
      <c r="E39" s="15">
        <f>E37</f>
        <v>190</v>
      </c>
      <c r="F39" s="15">
        <f>F37</f>
        <v>1190</v>
      </c>
      <c r="G39" s="52"/>
    </row>
    <row r="40" spans="1:7" ht="30" customHeight="1">
      <c r="A40" s="196" t="s">
        <v>253</v>
      </c>
      <c r="B40" s="309" t="s">
        <v>211</v>
      </c>
      <c r="C40" s="310"/>
      <c r="D40" s="15">
        <f>E30+D37</f>
        <v>1286520</v>
      </c>
      <c r="E40" s="15">
        <f>E37+F30</f>
        <v>185896</v>
      </c>
      <c r="F40" s="15">
        <f>D40+E40</f>
        <v>1472416</v>
      </c>
      <c r="G40" s="52"/>
    </row>
    <row r="41" spans="1:7" ht="15.75">
      <c r="A41" s="47"/>
      <c r="B41" s="48"/>
      <c r="C41" s="197"/>
      <c r="D41" s="49"/>
      <c r="E41" s="49"/>
      <c r="F41" s="47"/>
      <c r="G41" s="52"/>
    </row>
    <row r="42" spans="1:7" ht="15.75">
      <c r="A42" s="47"/>
      <c r="B42" s="48"/>
      <c r="C42" s="197"/>
      <c r="D42" s="49"/>
      <c r="E42" s="49"/>
      <c r="F42" s="47"/>
      <c r="G42" s="52"/>
    </row>
    <row r="43" spans="1:7" ht="15.75">
      <c r="A43" s="50" t="s">
        <v>32</v>
      </c>
      <c r="B43" s="51"/>
      <c r="C43" s="52"/>
      <c r="D43" s="52"/>
      <c r="E43" s="47"/>
      <c r="F43" s="52"/>
      <c r="G43" s="52"/>
    </row>
    <row r="44" spans="1:7" ht="15.75">
      <c r="A44" s="299" t="s">
        <v>33</v>
      </c>
      <c r="B44" s="299"/>
      <c r="C44" s="299"/>
      <c r="D44" s="299"/>
      <c r="E44" s="299"/>
      <c r="F44" s="299"/>
      <c r="G44" s="52"/>
    </row>
    <row r="45" spans="1:7" ht="18" customHeight="1">
      <c r="A45" s="39" t="s">
        <v>34</v>
      </c>
      <c r="B45" s="53"/>
      <c r="C45" s="39"/>
      <c r="D45" s="39"/>
      <c r="E45" s="47"/>
      <c r="F45" s="52"/>
      <c r="G45" s="47"/>
    </row>
    <row r="46" spans="1:7" ht="15.75">
      <c r="A46" s="39" t="s">
        <v>35</v>
      </c>
      <c r="B46" s="142"/>
      <c r="C46" s="52"/>
      <c r="D46" s="52"/>
      <c r="E46" s="47"/>
      <c r="F46" s="52"/>
      <c r="G46" s="52"/>
    </row>
    <row r="47" spans="1:7" ht="15.75">
      <c r="A47" s="39" t="s">
        <v>5</v>
      </c>
      <c r="B47" s="296" t="s">
        <v>6</v>
      </c>
      <c r="C47" s="296"/>
      <c r="D47" s="296"/>
      <c r="E47" s="296"/>
      <c r="F47" s="52"/>
      <c r="G47" s="52"/>
    </row>
    <row r="48" spans="1:7" ht="41.25" customHeight="1">
      <c r="A48" s="54" t="s">
        <v>7</v>
      </c>
      <c r="B48" s="296" t="s">
        <v>8</v>
      </c>
      <c r="C48" s="296"/>
      <c r="D48" s="296"/>
      <c r="E48" s="296"/>
      <c r="F48" s="52"/>
      <c r="G48" s="52"/>
    </row>
    <row r="49" spans="1:7" ht="47.25" customHeight="1">
      <c r="A49" s="52" t="s">
        <v>36</v>
      </c>
      <c r="B49" s="296" t="s">
        <v>184</v>
      </c>
      <c r="C49" s="296"/>
      <c r="D49" s="296"/>
      <c r="E49" s="296"/>
      <c r="F49" s="52"/>
      <c r="G49" s="52"/>
    </row>
    <row r="50" spans="1:7" ht="41.25" customHeight="1">
      <c r="A50" s="52"/>
      <c r="B50" s="296"/>
      <c r="C50" s="296"/>
      <c r="D50" s="296"/>
      <c r="E50" s="296"/>
      <c r="F50" s="296"/>
      <c r="G50" s="52"/>
    </row>
    <row r="51" spans="1:7" ht="15.75">
      <c r="A51" s="143"/>
      <c r="B51" s="51"/>
      <c r="C51" s="178"/>
      <c r="D51" s="52"/>
      <c r="E51" s="52"/>
      <c r="F51" s="47"/>
      <c r="G51" s="52"/>
    </row>
    <row r="52" spans="1:7" ht="15.75">
      <c r="A52" s="55"/>
      <c r="B52" s="51"/>
      <c r="C52" s="178"/>
      <c r="D52" s="52"/>
      <c r="E52" s="52"/>
      <c r="F52" s="52"/>
      <c r="G52" s="52"/>
    </row>
    <row r="53" spans="1:7" ht="15.75">
      <c r="A53" s="55"/>
      <c r="B53" s="51"/>
      <c r="C53" s="178"/>
      <c r="D53" s="52"/>
      <c r="E53" s="52"/>
      <c r="F53" s="52"/>
      <c r="G53" s="52"/>
    </row>
    <row r="54" spans="1:7" ht="15.75">
      <c r="A54" s="55"/>
      <c r="B54" s="51"/>
      <c r="C54" s="178"/>
      <c r="D54" s="52"/>
      <c r="E54" s="52"/>
      <c r="F54" s="52"/>
      <c r="G54" s="52"/>
    </row>
    <row r="55" spans="1:7" ht="15.75">
      <c r="A55" s="55"/>
      <c r="B55" s="51"/>
      <c r="C55" s="178"/>
      <c r="D55" s="52"/>
      <c r="E55" s="52"/>
      <c r="F55" s="52"/>
      <c r="G55" s="52"/>
    </row>
    <row r="56" spans="1:7" ht="15.75">
      <c r="A56" s="55"/>
      <c r="B56" s="51"/>
      <c r="C56" s="178"/>
      <c r="D56" s="52"/>
      <c r="E56" s="52"/>
      <c r="F56" s="52"/>
      <c r="G56" s="52"/>
    </row>
    <row r="57" spans="1:7" ht="15.75">
      <c r="A57" s="55"/>
      <c r="B57" s="51"/>
      <c r="C57" s="178"/>
      <c r="D57" s="52"/>
      <c r="E57" s="52"/>
      <c r="F57" s="52"/>
      <c r="G57" s="52"/>
    </row>
    <row r="58" spans="1:7" ht="15.75">
      <c r="A58" s="55"/>
      <c r="B58" s="51"/>
      <c r="C58" s="178"/>
      <c r="D58" s="52"/>
      <c r="E58" s="52"/>
      <c r="F58" s="52"/>
      <c r="G58" s="52"/>
    </row>
  </sheetData>
  <mergeCells count="33">
    <mergeCell ref="A3:D3"/>
    <mergeCell ref="B38:C38"/>
    <mergeCell ref="B39:C39"/>
    <mergeCell ref="B40:C40"/>
    <mergeCell ref="B34:C35"/>
    <mergeCell ref="B49:E49"/>
    <mergeCell ref="A23:A24"/>
    <mergeCell ref="B23:B24"/>
    <mergeCell ref="A26:A29"/>
    <mergeCell ref="B26:B29"/>
    <mergeCell ref="B50:F50"/>
    <mergeCell ref="D34:D35"/>
    <mergeCell ref="E34:E35"/>
    <mergeCell ref="F34:F35"/>
    <mergeCell ref="A44:F44"/>
    <mergeCell ref="B47:E47"/>
    <mergeCell ref="B48:E48"/>
    <mergeCell ref="A34:A35"/>
    <mergeCell ref="B36:C36"/>
    <mergeCell ref="B37:C37"/>
    <mergeCell ref="A30:B30"/>
    <mergeCell ref="A8:A9"/>
    <mergeCell ref="B8:B9"/>
    <mergeCell ref="A12:A16"/>
    <mergeCell ref="B12:B16"/>
    <mergeCell ref="A21:A22"/>
    <mergeCell ref="B21:B22"/>
    <mergeCell ref="A4:B5"/>
    <mergeCell ref="C4:D5"/>
    <mergeCell ref="E4:G4"/>
    <mergeCell ref="E5:E6"/>
    <mergeCell ref="F5:F6"/>
    <mergeCell ref="G5:G6"/>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dimension ref="A2:T20"/>
  <sheetViews>
    <sheetView view="pageBreakPreview" zoomScale="60" zoomScaleNormal="100" workbookViewId="0">
      <selection activeCell="A18" sqref="A18:F18"/>
    </sheetView>
  </sheetViews>
  <sheetFormatPr defaultRowHeight="16.5"/>
  <cols>
    <col min="1" max="1" width="3.42578125" style="18" customWidth="1"/>
    <col min="2" max="2" width="9.140625" style="18"/>
    <col min="3" max="3" width="45.42578125" style="18" customWidth="1"/>
    <col min="4" max="4" width="26.5703125" style="18" customWidth="1"/>
    <col min="5" max="5" width="26.5703125" style="177" hidden="1" customWidth="1"/>
    <col min="6" max="6" width="37" style="18" customWidth="1"/>
    <col min="7" max="7" width="18.7109375" style="18" customWidth="1"/>
    <col min="8" max="8" width="9.140625" style="18"/>
    <col min="9" max="9" width="21.42578125" style="18" customWidth="1"/>
    <col min="10" max="10" width="13.7109375" style="18" customWidth="1"/>
    <col min="11" max="16384" width="9.140625" style="18"/>
  </cols>
  <sheetData>
    <row r="2" spans="1:9">
      <c r="A2" s="3"/>
      <c r="B2" s="2" t="s">
        <v>231</v>
      </c>
      <c r="C2" s="2"/>
      <c r="D2" s="3"/>
      <c r="E2" s="173"/>
      <c r="F2" s="3"/>
    </row>
    <row r="3" spans="1:9">
      <c r="A3" s="3"/>
      <c r="B3" s="2"/>
      <c r="C3" s="2"/>
      <c r="D3" s="3"/>
      <c r="E3" s="173"/>
      <c r="F3" s="3"/>
    </row>
    <row r="4" spans="1:9" ht="17.25" thickBot="1">
      <c r="A4" s="3"/>
      <c r="B4" s="306" t="s">
        <v>271</v>
      </c>
      <c r="C4" s="306"/>
      <c r="D4" s="306"/>
      <c r="E4" s="306"/>
      <c r="F4" s="3"/>
    </row>
    <row r="5" spans="1:9" ht="27.75" customHeight="1" thickBot="1">
      <c r="A5" s="3"/>
      <c r="B5" s="14" t="s">
        <v>9</v>
      </c>
      <c r="C5" s="14" t="s">
        <v>10</v>
      </c>
      <c r="D5" s="14" t="s">
        <v>11</v>
      </c>
      <c r="E5" s="174" t="s">
        <v>185</v>
      </c>
      <c r="F5" s="14" t="s">
        <v>12</v>
      </c>
    </row>
    <row r="6" spans="1:9" ht="30.75" thickBot="1">
      <c r="A6" s="3"/>
      <c r="B6" s="23">
        <v>1</v>
      </c>
      <c r="C6" s="24" t="s">
        <v>13</v>
      </c>
      <c r="D6" s="208">
        <f>D7+D8</f>
        <v>1472416</v>
      </c>
      <c r="E6" s="207">
        <f>E9+E12</f>
        <v>1</v>
      </c>
      <c r="F6" s="25" t="s">
        <v>14</v>
      </c>
    </row>
    <row r="7" spans="1:9" ht="45.75" thickBot="1">
      <c r="A7" s="3"/>
      <c r="B7" s="23">
        <v>2</v>
      </c>
      <c r="C7" s="24" t="s">
        <v>15</v>
      </c>
      <c r="D7" s="208">
        <f>'24.2'!F39</f>
        <v>1190</v>
      </c>
      <c r="E7" s="174"/>
      <c r="F7" s="26" t="s">
        <v>233</v>
      </c>
    </row>
    <row r="8" spans="1:9" ht="30.75" thickBot="1">
      <c r="A8" s="3"/>
      <c r="B8" s="27">
        <v>3</v>
      </c>
      <c r="C8" s="24" t="s">
        <v>16</v>
      </c>
      <c r="D8" s="209">
        <f>'24.2'!G30</f>
        <v>1471226</v>
      </c>
      <c r="E8" s="174"/>
      <c r="F8" s="26" t="s">
        <v>234</v>
      </c>
    </row>
    <row r="9" spans="1:9" ht="30.75" thickBot="1">
      <c r="A9" s="3"/>
      <c r="B9" s="28">
        <v>4</v>
      </c>
      <c r="C9" s="29" t="s">
        <v>17</v>
      </c>
      <c r="D9" s="210">
        <f>D10+D11</f>
        <v>1235592.426</v>
      </c>
      <c r="E9" s="174">
        <f>D9/D8</f>
        <v>0.83983862846360791</v>
      </c>
      <c r="F9" s="26" t="s">
        <v>18</v>
      </c>
    </row>
    <row r="10" spans="1:9" ht="30.75" thickBot="1">
      <c r="A10" s="3"/>
      <c r="B10" s="28" t="s">
        <v>19</v>
      </c>
      <c r="C10" s="30" t="s">
        <v>20</v>
      </c>
      <c r="D10" s="211">
        <f>ROUND(D8*20.32274321/100*80/100,3)</f>
        <v>239194.78599999999</v>
      </c>
      <c r="E10" s="174"/>
      <c r="F10" s="31" t="s">
        <v>244</v>
      </c>
      <c r="G10" s="157"/>
    </row>
    <row r="11" spans="1:9" ht="30.75" thickBot="1">
      <c r="A11" s="3"/>
      <c r="B11" s="28" t="s">
        <v>21</v>
      </c>
      <c r="C11" s="30" t="s">
        <v>22</v>
      </c>
      <c r="D11" s="211">
        <f>ROUND(D8*79.67725679/100*85/100,3)</f>
        <v>996397.64</v>
      </c>
      <c r="E11" s="174"/>
      <c r="F11" s="31" t="s">
        <v>245</v>
      </c>
      <c r="G11" s="157"/>
    </row>
    <row r="12" spans="1:9" ht="30.75" thickBot="1">
      <c r="A12" s="3"/>
      <c r="B12" s="28">
        <v>5</v>
      </c>
      <c r="C12" s="29" t="s">
        <v>23</v>
      </c>
      <c r="D12" s="210">
        <f>D13+D14</f>
        <v>235633.57399999999</v>
      </c>
      <c r="E12" s="174">
        <f>D12/D8</f>
        <v>0.16016137153639209</v>
      </c>
      <c r="F12" s="31" t="s">
        <v>24</v>
      </c>
      <c r="I12" s="3"/>
    </row>
    <row r="13" spans="1:9" ht="30.75" thickBot="1">
      <c r="A13" s="3"/>
      <c r="B13" s="28" t="s">
        <v>25</v>
      </c>
      <c r="C13" s="30" t="s">
        <v>20</v>
      </c>
      <c r="D13" s="211">
        <f>ROUND(D8*20.32274321/100*20/100,3)</f>
        <v>59798.696000000004</v>
      </c>
      <c r="E13" s="174"/>
      <c r="F13" s="31" t="s">
        <v>246</v>
      </c>
    </row>
    <row r="14" spans="1:9" ht="30.75" thickBot="1">
      <c r="A14" s="3"/>
      <c r="B14" s="32" t="s">
        <v>26</v>
      </c>
      <c r="C14" s="33" t="s">
        <v>22</v>
      </c>
      <c r="D14" s="211">
        <f>ROUND(D8*79.67725679/100*15/100,3)</f>
        <v>175834.878</v>
      </c>
      <c r="E14" s="175"/>
      <c r="F14" s="34" t="s">
        <v>247</v>
      </c>
    </row>
    <row r="15" spans="1:9">
      <c r="A15" s="3"/>
      <c r="B15" s="35"/>
      <c r="C15" s="36"/>
      <c r="D15" s="37"/>
      <c r="E15" s="176"/>
      <c r="F15" s="38"/>
    </row>
    <row r="16" spans="1:9">
      <c r="A16" s="3"/>
      <c r="B16" s="35"/>
      <c r="C16" s="36"/>
      <c r="D16" s="37"/>
      <c r="E16" s="176"/>
      <c r="F16" s="38"/>
    </row>
    <row r="17" spans="1:20">
      <c r="A17" s="3"/>
      <c r="B17" s="3"/>
      <c r="C17" s="3"/>
      <c r="D17" s="3"/>
      <c r="E17" s="173"/>
      <c r="F17" s="3"/>
    </row>
    <row r="18" spans="1:20" ht="54" customHeight="1">
      <c r="A18" s="316" t="s">
        <v>27</v>
      </c>
      <c r="B18" s="316"/>
      <c r="C18" s="316"/>
      <c r="D18" s="316"/>
      <c r="E18" s="316"/>
      <c r="F18" s="316"/>
      <c r="G18" s="39"/>
      <c r="H18" s="39"/>
      <c r="I18" s="39"/>
      <c r="J18" s="39"/>
      <c r="K18" s="39"/>
      <c r="L18" s="39"/>
      <c r="M18" s="39"/>
      <c r="N18" s="39"/>
      <c r="O18" s="39"/>
      <c r="P18" s="39"/>
      <c r="Q18" s="39"/>
      <c r="R18" s="39"/>
      <c r="S18" s="39"/>
      <c r="T18" s="39"/>
    </row>
    <row r="19" spans="1:20" ht="54" customHeight="1">
      <c r="A19" s="316" t="s">
        <v>28</v>
      </c>
      <c r="B19" s="316"/>
      <c r="C19" s="316"/>
      <c r="D19" s="316"/>
      <c r="E19" s="316"/>
      <c r="F19" s="316"/>
    </row>
    <row r="20" spans="1:20">
      <c r="A20" s="317" t="s">
        <v>248</v>
      </c>
      <c r="B20" s="317"/>
      <c r="C20" s="317"/>
      <c r="D20" s="317"/>
      <c r="E20" s="317"/>
      <c r="F20" s="317"/>
    </row>
  </sheetData>
  <mergeCells count="4">
    <mergeCell ref="A18:F18"/>
    <mergeCell ref="A19:F19"/>
    <mergeCell ref="A20:F20"/>
    <mergeCell ref="B4:E4"/>
  </mergeCells>
  <pageMargins left="0.70866141732283472" right="0.70866141732283472" top="0.74803149606299213" bottom="0.74803149606299213"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dimension ref="A1:H22"/>
  <sheetViews>
    <sheetView tabSelected="1" view="pageBreakPreview" topLeftCell="A7" zoomScale="60" zoomScaleNormal="100" workbookViewId="0">
      <selection activeCell="G29" sqref="G29"/>
    </sheetView>
  </sheetViews>
  <sheetFormatPr defaultRowHeight="15"/>
  <cols>
    <col min="2" max="2" width="24.85546875" customWidth="1"/>
    <col min="3" max="3" width="12.5703125" customWidth="1"/>
    <col min="4" max="4" width="38.28515625" customWidth="1"/>
    <col min="5" max="5" width="17.140625" customWidth="1"/>
    <col min="6" max="6" width="60.140625" customWidth="1"/>
    <col min="7" max="7" width="51.85546875" customWidth="1"/>
    <col min="8" max="8" width="32" customWidth="1"/>
  </cols>
  <sheetData>
    <row r="1" spans="1:8">
      <c r="F1" s="157"/>
    </row>
    <row r="2" spans="1:8">
      <c r="F2" s="157"/>
    </row>
    <row r="3" spans="1:8" ht="16.5">
      <c r="A3" s="6" t="s">
        <v>232</v>
      </c>
      <c r="B3" s="7"/>
      <c r="C3" s="7"/>
      <c r="D3" s="7"/>
      <c r="E3" s="7"/>
      <c r="F3" s="7"/>
      <c r="G3" s="7"/>
    </row>
    <row r="4" spans="1:8" ht="16.5">
      <c r="A4" s="6"/>
      <c r="B4" s="7"/>
      <c r="C4" s="7"/>
      <c r="D4" s="7"/>
      <c r="E4" s="7"/>
      <c r="F4" s="7"/>
      <c r="G4" s="7"/>
    </row>
    <row r="5" spans="1:8" ht="30">
      <c r="A5" s="5" t="s">
        <v>38</v>
      </c>
      <c r="B5" s="5" t="s">
        <v>39</v>
      </c>
      <c r="C5" s="5" t="s">
        <v>40</v>
      </c>
      <c r="D5" s="5" t="s">
        <v>41</v>
      </c>
      <c r="E5" s="5" t="s">
        <v>42</v>
      </c>
      <c r="F5" s="5" t="s">
        <v>174</v>
      </c>
      <c r="G5" s="5" t="s">
        <v>173</v>
      </c>
      <c r="H5" s="18"/>
    </row>
    <row r="6" spans="1:8" ht="36.75" customHeight="1">
      <c r="A6" s="320">
        <v>1</v>
      </c>
      <c r="B6" s="320" t="s">
        <v>43</v>
      </c>
      <c r="C6" s="19">
        <v>119</v>
      </c>
      <c r="D6" s="320" t="s">
        <v>44</v>
      </c>
      <c r="E6" s="20" t="s">
        <v>45</v>
      </c>
      <c r="F6" s="21" t="s">
        <v>239</v>
      </c>
      <c r="G6" s="21" t="s">
        <v>240</v>
      </c>
      <c r="H6" s="18"/>
    </row>
    <row r="7" spans="1:8" ht="45.75" customHeight="1">
      <c r="A7" s="320"/>
      <c r="B7" s="320"/>
      <c r="C7" s="19">
        <v>119</v>
      </c>
      <c r="D7" s="320"/>
      <c r="E7" s="20" t="s">
        <v>46</v>
      </c>
      <c r="F7" s="21" t="s">
        <v>235</v>
      </c>
      <c r="G7" s="21" t="s">
        <v>236</v>
      </c>
      <c r="H7" s="18"/>
    </row>
    <row r="8" spans="1:8" ht="30">
      <c r="A8" s="320">
        <v>2</v>
      </c>
      <c r="B8" s="320" t="s">
        <v>47</v>
      </c>
      <c r="C8" s="19">
        <v>1</v>
      </c>
      <c r="D8" s="320" t="s">
        <v>48</v>
      </c>
      <c r="E8" s="20" t="s">
        <v>45</v>
      </c>
      <c r="F8" s="21" t="s">
        <v>241</v>
      </c>
      <c r="G8" s="21" t="s">
        <v>242</v>
      </c>
      <c r="H8" s="18"/>
    </row>
    <row r="9" spans="1:8" ht="30">
      <c r="A9" s="320"/>
      <c r="B9" s="320"/>
      <c r="C9" s="19">
        <v>1</v>
      </c>
      <c r="D9" s="320"/>
      <c r="E9" s="20" t="s">
        <v>46</v>
      </c>
      <c r="F9" s="21" t="s">
        <v>235</v>
      </c>
      <c r="G9" s="21" t="s">
        <v>236</v>
      </c>
      <c r="H9" s="18"/>
    </row>
    <row r="10" spans="1:8" ht="30">
      <c r="A10" s="320">
        <v>3</v>
      </c>
      <c r="B10" s="320" t="s">
        <v>49</v>
      </c>
      <c r="C10" s="19">
        <v>7</v>
      </c>
      <c r="D10" s="321" t="s">
        <v>50</v>
      </c>
      <c r="E10" s="20" t="s">
        <v>45</v>
      </c>
      <c r="F10" s="214" t="s">
        <v>241</v>
      </c>
      <c r="G10" s="214" t="s">
        <v>242</v>
      </c>
      <c r="H10" s="18"/>
    </row>
    <row r="11" spans="1:8" ht="30">
      <c r="A11" s="320"/>
      <c r="B11" s="320"/>
      <c r="C11" s="19">
        <v>7</v>
      </c>
      <c r="D11" s="321"/>
      <c r="E11" s="20" t="s">
        <v>46</v>
      </c>
      <c r="F11" s="214" t="s">
        <v>235</v>
      </c>
      <c r="G11" s="214" t="s">
        <v>236</v>
      </c>
      <c r="H11" s="18"/>
    </row>
    <row r="12" spans="1:8" ht="30">
      <c r="A12" s="320">
        <v>4</v>
      </c>
      <c r="B12" s="320" t="s">
        <v>51</v>
      </c>
      <c r="C12" s="19">
        <v>7</v>
      </c>
      <c r="D12" s="320" t="s">
        <v>50</v>
      </c>
      <c r="E12" s="20" t="s">
        <v>45</v>
      </c>
      <c r="F12" s="214" t="s">
        <v>241</v>
      </c>
      <c r="G12" s="214" t="s">
        <v>242</v>
      </c>
      <c r="H12" s="18"/>
    </row>
    <row r="13" spans="1:8" ht="30">
      <c r="A13" s="320"/>
      <c r="B13" s="320"/>
      <c r="C13" s="19">
        <v>7</v>
      </c>
      <c r="D13" s="320"/>
      <c r="E13" s="20" t="s">
        <v>46</v>
      </c>
      <c r="F13" s="214" t="s">
        <v>235</v>
      </c>
      <c r="G13" s="214" t="s">
        <v>236</v>
      </c>
      <c r="H13" s="18"/>
    </row>
    <row r="14" spans="1:8" ht="53.25" customHeight="1">
      <c r="A14" s="323">
        <v>6</v>
      </c>
      <c r="B14" s="323" t="s">
        <v>52</v>
      </c>
      <c r="C14" s="19">
        <v>1</v>
      </c>
      <c r="D14" s="320" t="s">
        <v>53</v>
      </c>
      <c r="E14" s="20" t="s">
        <v>45</v>
      </c>
      <c r="F14" s="214" t="s">
        <v>243</v>
      </c>
      <c r="G14" s="214" t="s">
        <v>259</v>
      </c>
      <c r="H14" s="318" t="s">
        <v>61</v>
      </c>
    </row>
    <row r="15" spans="1:8" ht="52.5" customHeight="1">
      <c r="A15" s="324"/>
      <c r="B15" s="324"/>
      <c r="C15" s="19">
        <v>1</v>
      </c>
      <c r="D15" s="320"/>
      <c r="E15" s="20" t="s">
        <v>46</v>
      </c>
      <c r="F15" s="214" t="s">
        <v>237</v>
      </c>
      <c r="G15" s="214" t="s">
        <v>260</v>
      </c>
      <c r="H15" s="319"/>
    </row>
    <row r="16" spans="1:8" ht="45">
      <c r="A16" s="324"/>
      <c r="B16" s="324"/>
      <c r="C16" s="19">
        <v>2</v>
      </c>
      <c r="D16" s="320" t="s">
        <v>54</v>
      </c>
      <c r="E16" s="20" t="s">
        <v>45</v>
      </c>
      <c r="F16" s="214" t="s">
        <v>243</v>
      </c>
      <c r="G16" s="214" t="s">
        <v>261</v>
      </c>
      <c r="H16" s="18"/>
    </row>
    <row r="17" spans="1:8" ht="45">
      <c r="A17" s="324"/>
      <c r="B17" s="324"/>
      <c r="C17" s="19">
        <v>2</v>
      </c>
      <c r="D17" s="320"/>
      <c r="E17" s="20" t="s">
        <v>46</v>
      </c>
      <c r="F17" s="214" t="s">
        <v>238</v>
      </c>
      <c r="G17" s="214" t="s">
        <v>262</v>
      </c>
      <c r="H17" s="18"/>
    </row>
    <row r="18" spans="1:8" ht="75">
      <c r="A18" s="324"/>
      <c r="B18" s="324"/>
      <c r="C18" s="19">
        <v>8</v>
      </c>
      <c r="D18" s="320" t="s">
        <v>50</v>
      </c>
      <c r="E18" s="20" t="s">
        <v>45</v>
      </c>
      <c r="F18" s="214" t="s">
        <v>263</v>
      </c>
      <c r="G18" s="214" t="s">
        <v>264</v>
      </c>
      <c r="H18" s="18"/>
    </row>
    <row r="19" spans="1:8" ht="75">
      <c r="A19" s="325"/>
      <c r="B19" s="325"/>
      <c r="C19" s="19">
        <v>8</v>
      </c>
      <c r="D19" s="320"/>
      <c r="E19" s="20" t="s">
        <v>46</v>
      </c>
      <c r="F19" s="214" t="s">
        <v>265</v>
      </c>
      <c r="G19" s="214" t="s">
        <v>266</v>
      </c>
      <c r="H19" s="18"/>
    </row>
    <row r="20" spans="1:8" ht="16.5">
      <c r="A20" s="22"/>
      <c r="B20" s="22"/>
      <c r="C20" s="22"/>
      <c r="D20" s="22"/>
      <c r="E20" s="22"/>
      <c r="F20" s="22"/>
      <c r="G20" s="22"/>
      <c r="H20" s="18"/>
    </row>
    <row r="21" spans="1:8" ht="16.5">
      <c r="A21" s="322"/>
      <c r="B21" s="322"/>
      <c r="C21" s="322"/>
      <c r="D21" s="322"/>
      <c r="E21" s="322"/>
      <c r="F21" s="22"/>
      <c r="G21" s="22"/>
      <c r="H21" s="18"/>
    </row>
    <row r="22" spans="1:8">
      <c r="A22" s="7"/>
      <c r="B22" s="7"/>
      <c r="C22" s="7"/>
      <c r="D22" s="7"/>
      <c r="E22" s="7"/>
    </row>
  </sheetData>
  <mergeCells count="19">
    <mergeCell ref="A12:A13"/>
    <mergeCell ref="B12:B13"/>
    <mergeCell ref="D12:D13"/>
    <mergeCell ref="A21:E21"/>
    <mergeCell ref="A14:A19"/>
    <mergeCell ref="B14:B19"/>
    <mergeCell ref="D14:D15"/>
    <mergeCell ref="D16:D17"/>
    <mergeCell ref="D18:D19"/>
    <mergeCell ref="H14:H15"/>
    <mergeCell ref="A6:A7"/>
    <mergeCell ref="B6:B7"/>
    <mergeCell ref="D6:D7"/>
    <mergeCell ref="A8:A9"/>
    <mergeCell ref="B8:B9"/>
    <mergeCell ref="D8:D9"/>
    <mergeCell ref="A10:A11"/>
    <mergeCell ref="B10:B11"/>
    <mergeCell ref="D10:D11"/>
  </mergeCells>
  <printOptions horizontalCentered="1"/>
  <pageMargins left="0.70866141732283472" right="0.70866141732283472" top="0.74803149606299213" bottom="0.74803149606299213" header="0.31496062992125984" footer="0.31496062992125984"/>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Instructiuni completare</vt:lpstr>
      <vt:lpstr>24.1</vt:lpstr>
      <vt:lpstr>24.1parteneriat</vt:lpstr>
      <vt:lpstr>24.1.1</vt:lpstr>
      <vt:lpstr>24.1.2</vt:lpstr>
      <vt:lpstr>24.1.n</vt:lpstr>
      <vt:lpstr>24.2</vt:lpstr>
      <vt:lpstr>24.3</vt:lpstr>
      <vt:lpstr>24.4</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maria.petre</dc:creator>
  <cp:lastModifiedBy>claudia.vasilca</cp:lastModifiedBy>
  <cp:lastPrinted>2017-03-03T13:21:15Z</cp:lastPrinted>
  <dcterms:created xsi:type="dcterms:W3CDTF">2015-08-14T11:18:43Z</dcterms:created>
  <dcterms:modified xsi:type="dcterms:W3CDTF">2017-03-21T16:30:13Z</dcterms:modified>
</cp:coreProperties>
</file>